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2.01\fr\qlo\editions\"/>
    </mc:Choice>
  </mc:AlternateContent>
  <bookViews>
    <workbookView xWindow="0" yWindow="0" windowWidth="25200" windowHeight="11985"/>
  </bookViews>
  <sheets>
    <sheet name="Résultat" sheetId="5" r:id="rId1"/>
    <sheet name="Bilan" sheetId="6" r:id="rId2"/>
    <sheet name="DonneesR" sheetId="2" r:id="rId3"/>
    <sheet name="DonneesB" sheetId="7" r:id="rId4"/>
  </sheets>
  <calcPr calcId="152511"/>
  <pivotCaches>
    <pivotCache cacheId="7" r:id="rId5"/>
    <pivotCache cacheId="1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6" l="1"/>
  <c r="O4" i="6"/>
  <c r="N4" i="6"/>
  <c r="M4" i="6"/>
  <c r="L4" i="6"/>
  <c r="K4" i="6"/>
  <c r="J4" i="6"/>
  <c r="I4" i="6"/>
  <c r="H4" i="6"/>
  <c r="G4" i="6"/>
  <c r="F4" i="6"/>
  <c r="E4" i="6"/>
  <c r="C4" i="6" l="1"/>
  <c r="C4" i="5" l="1"/>
  <c r="P5" i="6" l="1"/>
  <c r="O5" i="6"/>
  <c r="N5" i="6"/>
  <c r="M5" i="6"/>
  <c r="L5" i="6"/>
  <c r="K5" i="6"/>
  <c r="J5" i="6"/>
  <c r="I5" i="6"/>
  <c r="H5" i="6"/>
  <c r="G5" i="6"/>
  <c r="F5" i="6"/>
  <c r="E5" i="6"/>
  <c r="E5" i="5" l="1"/>
  <c r="F5" i="5"/>
  <c r="G5" i="5"/>
  <c r="H5" i="5"/>
  <c r="I5" i="5"/>
  <c r="J5" i="5"/>
  <c r="K5" i="5"/>
  <c r="L5" i="5"/>
  <c r="M5" i="5"/>
  <c r="N5" i="5"/>
  <c r="O5" i="5"/>
  <c r="P5" i="5"/>
  <c r="D2" i="7"/>
  <c r="B2" i="7"/>
  <c r="F1" i="7"/>
  <c r="D1" i="7"/>
  <c r="B1" i="7"/>
  <c r="F1" i="2" l="1"/>
  <c r="Q1" i="6" s="1"/>
  <c r="D1" i="2"/>
  <c r="B1" i="2"/>
  <c r="P4" i="5" l="1"/>
  <c r="O4" i="5"/>
  <c r="N4" i="5"/>
  <c r="M4" i="5"/>
  <c r="L4" i="5"/>
  <c r="K4" i="5"/>
  <c r="J4" i="5"/>
  <c r="I4" i="5"/>
  <c r="H4" i="5"/>
  <c r="G4" i="5"/>
  <c r="F4" i="5"/>
  <c r="E4" i="5"/>
  <c r="D2" i="2" l="1"/>
  <c r="B2" i="2"/>
  <c r="B2" i="6" l="1"/>
  <c r="B2" i="5"/>
  <c r="Q1" i="5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16" i="2"/>
  <c r="C15" i="2"/>
  <c r="C14" i="2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<sst xmlns="http://schemas.openxmlformats.org/spreadsheetml/2006/main" count="979" uniqueCount="92">
  <si>
    <t>Job :</t>
  </si>
  <si>
    <t>Utilisateur :</t>
  </si>
  <si>
    <t>Date :</t>
  </si>
  <si>
    <t>Job</t>
  </si>
  <si>
    <t>Utilisateur</t>
  </si>
  <si>
    <t>Date</t>
  </si>
  <si>
    <t>Du</t>
  </si>
  <si>
    <t>au</t>
  </si>
  <si>
    <t>Etablissement</t>
  </si>
  <si>
    <t>Date de début</t>
  </si>
  <si>
    <t>Date de fin</t>
  </si>
  <si>
    <t>Valeurs</t>
  </si>
  <si>
    <t>Rubrique</t>
  </si>
  <si>
    <t>Numéro de contrat</t>
  </si>
  <si>
    <t>Libellé établissement</t>
  </si>
  <si>
    <t>Libellé colonne 1</t>
  </si>
  <si>
    <t>Libellé colonne 2</t>
  </si>
  <si>
    <t>Libellé colonne 3</t>
  </si>
  <si>
    <t>Libellé colonne 4</t>
  </si>
  <si>
    <t>Libellé colonne 12</t>
  </si>
  <si>
    <t>Libellé colonne 5</t>
  </si>
  <si>
    <t>Libellé colonne 6</t>
  </si>
  <si>
    <t>Libellé colonne 7</t>
  </si>
  <si>
    <t>Libellé colonne 8</t>
  </si>
  <si>
    <t>Libellé colonne 9</t>
  </si>
  <si>
    <t>Libellé colonne 10</t>
  </si>
  <si>
    <t>Libellé colonne 11</t>
  </si>
  <si>
    <t>Devise</t>
  </si>
  <si>
    <t>Étiquettes de lignes</t>
  </si>
  <si>
    <t>Etablissement + libellé</t>
  </si>
  <si>
    <t>Donnée colonne 2</t>
  </si>
  <si>
    <t>Donnée colonne 3</t>
  </si>
  <si>
    <t>Donnée colonne 4</t>
  </si>
  <si>
    <t>Donnée colonne 5</t>
  </si>
  <si>
    <t>Donnée colonne 6</t>
  </si>
  <si>
    <t>Donnée colonne 7</t>
  </si>
  <si>
    <t>Donnée colonne 8</t>
  </si>
  <si>
    <t>Donnée colonne 9</t>
  </si>
  <si>
    <t>Donnéé colonne 10</t>
  </si>
  <si>
    <t>Donnée colonne 1</t>
  </si>
  <si>
    <t>Donnée colonne 11</t>
  </si>
  <si>
    <t>Donnée colonne 12</t>
  </si>
  <si>
    <t>Somme de Donnée colonne 12</t>
  </si>
  <si>
    <t>Somme de Donnée colonne 11</t>
  </si>
  <si>
    <t>Somme de Donnéé colonne 10</t>
  </si>
  <si>
    <t>Somme de Donnée colonne 9</t>
  </si>
  <si>
    <t>Somme de Donnée colonne 8</t>
  </si>
  <si>
    <t>Somme de Donnée colonne 7</t>
  </si>
  <si>
    <t>Somme de Donnée colonne 6</t>
  </si>
  <si>
    <t>Somme de Donnée colonne 5</t>
  </si>
  <si>
    <t>Somme de Donnée colonne 4</t>
  </si>
  <si>
    <t>Somme de Donnée colonne 3</t>
  </si>
  <si>
    <t>Somme de Donnée colonne 2</t>
  </si>
  <si>
    <t>Somme de Donnée colonne 1</t>
  </si>
  <si>
    <t>Numéro de parc/Etablissement</t>
  </si>
  <si>
    <t>IND</t>
  </si>
  <si>
    <t>Qualiac</t>
  </si>
  <si>
    <t>Loyer</t>
  </si>
  <si>
    <t>MM00001848</t>
  </si>
  <si>
    <t>20210315-MR3</t>
  </si>
  <si>
    <t>EUR</t>
  </si>
  <si>
    <t>Janvier 2021</t>
  </si>
  <si>
    <t>Février 2021</t>
  </si>
  <si>
    <t>Mars 2021</t>
  </si>
  <si>
    <t>Avril 2021</t>
  </si>
  <si>
    <t>Mai 2021</t>
  </si>
  <si>
    <t>Juin 2021</t>
  </si>
  <si>
    <t>Juillet 2021</t>
  </si>
  <si>
    <t>Août 2021</t>
  </si>
  <si>
    <t>Septembre 2021</t>
  </si>
  <si>
    <t>Octobre 2021</t>
  </si>
  <si>
    <t>Novembre 2021</t>
  </si>
  <si>
    <t>Décembre 2021</t>
  </si>
  <si>
    <t>01/01/2021</t>
  </si>
  <si>
    <t>31/12/2021</t>
  </si>
  <si>
    <t>1035326</t>
  </si>
  <si>
    <t>DEB</t>
  </si>
  <si>
    <t>22/09/2021</t>
  </si>
  <si>
    <t>MR00115977</t>
  </si>
  <si>
    <t>20210221-MR2</t>
  </si>
  <si>
    <t>MR00115978</t>
  </si>
  <si>
    <t>Frais financiers</t>
  </si>
  <si>
    <t>Dotations amortissements</t>
  </si>
  <si>
    <t>Impact compte de résultat</t>
  </si>
  <si>
    <t>Total impact compte de résultat</t>
  </si>
  <si>
    <t/>
  </si>
  <si>
    <t>Immobilisation</t>
  </si>
  <si>
    <t>Total Actif</t>
  </si>
  <si>
    <t>Réserve</t>
  </si>
  <si>
    <t>Dette</t>
  </si>
  <si>
    <t>Total Passif</t>
  </si>
  <si>
    <t>IND - Qualiac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</si>
</sst>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0" xfId="0" applyBorder="1" applyAlignment="1"/>
    <xf numFmtId="0" fontId="1" fillId="0" borderId="0" xfId="0" applyFont="1" applyAlignment="1"/>
    <xf numFmtId="0" fontId="0" fillId="3" borderId="0" xfId="0" applyFill="1" applyBorder="1" applyAlignment="1"/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2" fontId="2" fillId="0" borderId="0" xfId="0" applyNumberFormat="1" applyFont="1" applyBorder="1" applyAlignment="1">
      <alignment vertical="top" wrapText="1"/>
    </xf>
    <xf numFmtId="2" fontId="2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98"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197"/>
      <tableStyleElement type="totalRow" dxfId="196"/>
      <tableStyleElement type="firstColumn" dxfId="195"/>
      <tableStyleElement type="firstRowSubheading" dxfId="194"/>
      <tableStyleElement type="secondRowSubheading" dxfId="193"/>
      <tableStyleElement type="thirdRowSubheading" dxfId="1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4461.408434490739" createdVersion="5" refreshedVersion="5" minRefreshableVersion="3" recordCount="14">
  <cacheSource type="worksheet">
    <worksheetSource ref="A3:R999998" sheet="DonneesR"/>
  </cacheSource>
  <cacheFields count="18">
    <cacheField name="Etablissement" numFmtId="0">
      <sharedItems containsBlank="1"/>
    </cacheField>
    <cacheField name="Libellé établissement" numFmtId="0">
      <sharedItems containsBlank="1"/>
    </cacheField>
    <cacheField name="Etablissement + libellé" numFmtId="0">
      <sharedItems containsBlank="1" count="3">
        <s v="IND - Qualiac"/>
        <m/>
        <s v=" - " u="1"/>
      </sharedItems>
    </cacheField>
    <cacheField name="Rubrique" numFmtId="0">
      <sharedItems containsBlank="1" count="7">
        <s v="Loyer"/>
        <s v="Frais financiers"/>
        <s v="Dotations amortissements"/>
        <s v="Impact compte de résultat"/>
        <s v="Total impact compte de résultat"/>
        <m/>
        <s v=" " u="1"/>
      </sharedItems>
    </cacheField>
    <cacheField name="Numéro de parc/Etablissement" numFmtId="0">
      <sharedItems containsBlank="1" count="6">
        <s v="MM00001848"/>
        <s v="MR00115977"/>
        <s v="MR00115978"/>
        <s v=""/>
        <m/>
        <s v=" " u="1"/>
      </sharedItems>
    </cacheField>
    <cacheField name="Numéro de contrat" numFmtId="0">
      <sharedItems containsBlank="1" count="5">
        <s v="20210315-MR3"/>
        <s v="20210221-MR2"/>
        <s v=""/>
        <m/>
        <s v=" " u="1"/>
      </sharedItems>
    </cacheField>
    <cacheField name="Donnée colonne 1" numFmtId="0">
      <sharedItems containsString="0" containsBlank="1" containsNumber="1" containsInteger="1" minValue="0" maxValue="0"/>
    </cacheField>
    <cacheField name="Donnée colonne 2" numFmtId="0">
      <sharedItems containsString="0" containsBlank="1" containsNumber="1" minValue="-304.52" maxValue="269.14"/>
    </cacheField>
    <cacheField name="Donnée colonne 3" numFmtId="0">
      <sharedItems containsString="0" containsBlank="1" containsNumber="1" minValue="-913.56" maxValue="1007.12"/>
    </cacheField>
    <cacheField name="Donnée colonne 4" numFmtId="0">
      <sharedItems containsString="0" containsBlank="1" containsNumber="1" minValue="-913.56" maxValue="921.74"/>
    </cacheField>
    <cacheField name="Donnée colonne 5" numFmtId="0">
      <sharedItems containsString="0" containsBlank="1" containsNumber="1" minValue="-913.56" maxValue="962.26"/>
    </cacheField>
    <cacheField name="Donnée colonne 6" numFmtId="0">
      <sharedItems containsString="0" containsBlank="1" containsNumber="1" minValue="-913.56" maxValue="921.74"/>
    </cacheField>
    <cacheField name="Donnée colonne 7" numFmtId="0">
      <sharedItems containsString="0" containsBlank="1" containsNumber="1" minValue="-913.56" maxValue="962.26"/>
    </cacheField>
    <cacheField name="Donnée colonne 8" numFmtId="0">
      <sharedItems containsString="0" containsBlank="1" containsNumber="1" minValue="-913.56" maxValue="942"/>
    </cacheField>
    <cacheField name="Donnée colonne 9" numFmtId="0">
      <sharedItems containsString="0" containsBlank="1" containsNumber="1" minValue="-913.56" maxValue="921.74"/>
    </cacheField>
    <cacheField name="Donnéé colonne 10" numFmtId="0">
      <sharedItems containsString="0" containsBlank="1" containsNumber="1" minValue="-913.56" maxValue="962.26"/>
    </cacheField>
    <cacheField name="Donnée colonne 11" numFmtId="0">
      <sharedItems containsString="0" containsBlank="1" containsNumber="1" minValue="-913.56" maxValue="921.74"/>
    </cacheField>
    <cacheField name="Donnée colonne 12" numFmtId="0">
      <sharedItems containsString="0" containsBlank="1" containsNumber="1" minValue="-913.54" maxValue="962.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4461.408434722223" createdVersion="5" refreshedVersion="5" minRefreshableVersion="3" recordCount="22">
  <cacheSource type="worksheet">
    <worksheetSource ref="A3:R999999" sheet="DonneesB"/>
  </cacheSource>
  <cacheFields count="18">
    <cacheField name="Etablissement" numFmtId="0">
      <sharedItems containsBlank="1"/>
    </cacheField>
    <cacheField name="Libellé établissement" numFmtId="0">
      <sharedItems containsBlank="1"/>
    </cacheField>
    <cacheField name="Etablissement + libellé" numFmtId="0">
      <sharedItems containsBlank="1" count="3">
        <s v="IND - Qualiac"/>
        <m/>
        <s v=" - " u="1"/>
      </sharedItems>
    </cacheField>
    <cacheField name="Rubrique" numFmtId="0">
      <sharedItems containsBlank="1" count="9">
        <s v="Immobilisation"/>
        <s v="Dotations amortissements"/>
        <s v="Total Actif"/>
        <s v="Impact compte de résultat"/>
        <s v="Réserve"/>
        <s v="Dette"/>
        <s v="Total Passif"/>
        <m/>
        <s v=" " u="1"/>
      </sharedItems>
    </cacheField>
    <cacheField name="Numéro de parc/Etablissement" numFmtId="0">
      <sharedItems containsBlank="1" count="5">
        <s v="MM00001848"/>
        <s v="MR00115977"/>
        <s v="MR00115978"/>
        <m/>
        <s v=" " u="1"/>
      </sharedItems>
    </cacheField>
    <cacheField name="Numéro de contrat" numFmtId="0">
      <sharedItems containsBlank="1" count="4">
        <s v="20210315-MR3"/>
        <s v="20210221-MR2"/>
        <m/>
        <s v=" " u="1"/>
      </sharedItems>
    </cacheField>
    <cacheField name="Donnée colonne 1" numFmtId="0">
      <sharedItems containsString="0" containsBlank="1" containsNumber="1" containsInteger="1" minValue="0" maxValue="0"/>
    </cacheField>
    <cacheField name="Donnée colonne 2" numFmtId="0">
      <sharedItems containsString="0" containsBlank="1" containsNumber="1" minValue="-304.52" maxValue="32888.1"/>
    </cacheField>
    <cacheField name="Donnée colonne 3" numFmtId="0">
      <sharedItems containsString="0" containsBlank="1" containsNumber="1" minValue="-1218.08" maxValue="32888.1"/>
    </cacheField>
    <cacheField name="Donnée colonne 4" numFmtId="0">
      <sharedItems containsString="0" containsBlank="1" containsNumber="1" minValue="-2131.64" maxValue="32888.1"/>
    </cacheField>
    <cacheField name="Donnée colonne 5" numFmtId="0">
      <sharedItems containsString="0" containsBlank="1" containsNumber="1" minValue="-3045.2" maxValue="32888.1"/>
    </cacheField>
    <cacheField name="Donnée colonne 6" numFmtId="0">
      <sharedItems containsString="0" containsBlank="1" containsNumber="1" minValue="-3958.76" maxValue="32888.1"/>
    </cacheField>
    <cacheField name="Donnée colonne 7" numFmtId="0">
      <sharedItems containsString="0" containsBlank="1" containsNumber="1" minValue="-4872.32" maxValue="32888.1"/>
    </cacheField>
    <cacheField name="Donnée colonne 8" numFmtId="0">
      <sharedItems containsString="0" containsBlank="1" containsNumber="1" minValue="-5785.88" maxValue="32888.1"/>
    </cacheField>
    <cacheField name="Donnée colonne 9" numFmtId="0">
      <sharedItems containsString="0" containsBlank="1" containsNumber="1" minValue="-6699.44" maxValue="32888.1"/>
    </cacheField>
    <cacheField name="Donnéé colonne 10" numFmtId="0">
      <sharedItems containsString="0" containsBlank="1" containsNumber="1" minValue="-7613" maxValue="32888.1"/>
    </cacheField>
    <cacheField name="Donnée colonne 11" numFmtId="0">
      <sharedItems containsString="0" containsBlank="1" containsNumber="1" minValue="-8526.56" maxValue="32888.1"/>
    </cacheField>
    <cacheField name="Donnée colonne 12" numFmtId="0">
      <sharedItems containsString="0" containsBlank="1" containsNumber="1" minValue="-9440.1" maxValue="32888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IND"/>
    <s v="Qualiac"/>
    <x v="0"/>
    <x v="0"/>
    <x v="0"/>
    <x v="0"/>
    <n v="0"/>
    <n v="0"/>
    <n v="411.29"/>
    <n v="738.71"/>
    <n v="761.29"/>
    <n v="738.71"/>
    <n v="761.29"/>
    <n v="750"/>
    <n v="738.71"/>
    <n v="761.29"/>
    <n v="738.71"/>
    <n v="761.29"/>
  </r>
  <r>
    <s v="IND"/>
    <s v="Qualiac"/>
    <x v="0"/>
    <x v="0"/>
    <x v="1"/>
    <x v="1"/>
    <n v="0"/>
    <n v="269.14"/>
    <n v="1007.12"/>
    <n v="921.74"/>
    <n v="962.26"/>
    <n v="921.74"/>
    <n v="962.26"/>
    <n v="942"/>
    <n v="921.74"/>
    <n v="962.26"/>
    <n v="921.74"/>
    <n v="962.26"/>
  </r>
  <r>
    <s v="IND"/>
    <s v="Qualiac"/>
    <x v="0"/>
    <x v="0"/>
    <x v="2"/>
    <x v="0"/>
    <n v="0"/>
    <n v="0"/>
    <n v="274.19"/>
    <n v="492.47"/>
    <n v="507.53"/>
    <n v="492.47"/>
    <n v="507.53"/>
    <n v="500"/>
    <n v="492.47"/>
    <n v="507.53"/>
    <n v="492.47"/>
    <n v="507.53"/>
  </r>
  <r>
    <s v="IND"/>
    <s v="Qualiac"/>
    <x v="0"/>
    <x v="1"/>
    <x v="0"/>
    <x v="0"/>
    <n v="0"/>
    <n v="0"/>
    <n v="-17.850000000000001"/>
    <n v="-31.59"/>
    <n v="-31.66"/>
    <n v="-29.84"/>
    <n v="-29.86"/>
    <n v="-28.52"/>
    <n v="-27.22"/>
    <n v="-27.15"/>
    <n v="-25.46"/>
    <n v="-25.34"/>
  </r>
  <r>
    <s v="IND"/>
    <s v="Qualiac"/>
    <x v="0"/>
    <x v="1"/>
    <x v="1"/>
    <x v="1"/>
    <n v="0"/>
    <n v="-15.66"/>
    <n v="-58.08"/>
    <n v="-51.69"/>
    <n v="-52.44"/>
    <n v="-48.79"/>
    <n v="-49.41"/>
    <n v="-46.87"/>
    <n v="-44.42"/>
    <n v="-44.84"/>
    <n v="-41.49"/>
    <n v="-41.77"/>
  </r>
  <r>
    <s v="IND"/>
    <s v="Qualiac"/>
    <x v="0"/>
    <x v="1"/>
    <x v="2"/>
    <x v="0"/>
    <n v="0"/>
    <n v="0"/>
    <n v="-11.9"/>
    <n v="-21.06"/>
    <n v="-21.11"/>
    <n v="-19.899999999999999"/>
    <n v="-19.899999999999999"/>
    <n v="-19.010000000000002"/>
    <n v="-18.149999999999999"/>
    <n v="-18.100000000000001"/>
    <n v="-16.98"/>
    <n v="-16.89"/>
  </r>
  <r>
    <s v="IND"/>
    <s v="Qualiac"/>
    <x v="0"/>
    <x v="2"/>
    <x v="0"/>
    <x v="0"/>
    <n v="0"/>
    <n v="0"/>
    <n v="-391.01"/>
    <n v="-733.15"/>
    <n v="-733.15"/>
    <n v="-733.15"/>
    <n v="-733.15"/>
    <n v="-733.15"/>
    <n v="-733.15"/>
    <n v="-733.15"/>
    <n v="-733.15"/>
    <n v="-733.17"/>
  </r>
  <r>
    <s v="IND"/>
    <s v="Qualiac"/>
    <x v="0"/>
    <x v="2"/>
    <x v="1"/>
    <x v="1"/>
    <n v="0"/>
    <n v="-304.52"/>
    <n v="-913.56"/>
    <n v="-913.56"/>
    <n v="-913.56"/>
    <n v="-913.56"/>
    <n v="-913.56"/>
    <n v="-913.56"/>
    <n v="-913.56"/>
    <n v="-913.56"/>
    <n v="-913.56"/>
    <n v="-913.54"/>
  </r>
  <r>
    <s v="IND"/>
    <s v="Qualiac"/>
    <x v="0"/>
    <x v="2"/>
    <x v="2"/>
    <x v="0"/>
    <n v="0"/>
    <n v="0"/>
    <n v="-260.68"/>
    <n v="-488.77"/>
    <n v="-488.77"/>
    <n v="-488.77"/>
    <n v="-488.77"/>
    <n v="-488.77"/>
    <n v="-488.77"/>
    <n v="-488.77"/>
    <n v="-488.77"/>
    <n v="-488.75"/>
  </r>
  <r>
    <s v="IND"/>
    <s v="Qualiac"/>
    <x v="0"/>
    <x v="3"/>
    <x v="0"/>
    <x v="0"/>
    <n v="0"/>
    <n v="0"/>
    <n v="2.4300000000000002"/>
    <n v="-26.03"/>
    <n v="-3.52"/>
    <n v="-24.28"/>
    <n v="-1.72"/>
    <n v="-11.67"/>
    <n v="-21.66"/>
    <n v="0.99"/>
    <n v="-19.899999999999999"/>
    <n v="2.78"/>
  </r>
  <r>
    <s v="IND"/>
    <s v="Qualiac"/>
    <x v="0"/>
    <x v="3"/>
    <x v="1"/>
    <x v="1"/>
    <n v="0"/>
    <n v="-51.04"/>
    <n v="35.479999999999997"/>
    <n v="-43.51"/>
    <n v="-3.74"/>
    <n v="-40.61"/>
    <n v="-0.71"/>
    <n v="-18.43"/>
    <n v="-36.24"/>
    <n v="3.86"/>
    <n v="-33.31"/>
    <n v="6.94"/>
  </r>
  <r>
    <s v="IND"/>
    <s v="Qualiac"/>
    <x v="0"/>
    <x v="3"/>
    <x v="2"/>
    <x v="0"/>
    <n v="0"/>
    <n v="0"/>
    <n v="1.61"/>
    <n v="-17.36"/>
    <n v="-2.35"/>
    <n v="-16.190000000000001"/>
    <n v="-1.1499999999999999"/>
    <n v="-7.78"/>
    <n v="-14.44"/>
    <n v="0.66"/>
    <n v="-13.27"/>
    <n v="1.89"/>
  </r>
  <r>
    <s v="IND"/>
    <s v="Qualiac"/>
    <x v="0"/>
    <x v="4"/>
    <x v="3"/>
    <x v="2"/>
    <n v="0"/>
    <n v="-51.04"/>
    <n v="39.520000000000003"/>
    <n v="-86.9"/>
    <n v="-9.61"/>
    <n v="-81.08"/>
    <n v="-3.58"/>
    <n v="-37.880000000000003"/>
    <n v="-72.34"/>
    <n v="5.51"/>
    <n v="-66.48"/>
    <n v="11.61"/>
  </r>
  <r>
    <m/>
    <m/>
    <x v="1"/>
    <x v="5"/>
    <x v="4"/>
    <x v="3"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">
  <r>
    <s v="IND"/>
    <s v="Qualiac"/>
    <x v="0"/>
    <x v="0"/>
    <x v="0"/>
    <x v="0"/>
    <n v="0"/>
    <n v="0"/>
    <n v="26393.46"/>
    <n v="26393.46"/>
    <n v="26393.46"/>
    <n v="26393.46"/>
    <n v="26393.46"/>
    <n v="26393.46"/>
    <n v="26393.46"/>
    <n v="26393.46"/>
    <n v="26393.46"/>
    <n v="26393.46"/>
  </r>
  <r>
    <s v="IND"/>
    <s v="Qualiac"/>
    <x v="0"/>
    <x v="0"/>
    <x v="1"/>
    <x v="1"/>
    <n v="0"/>
    <n v="32888.1"/>
    <n v="32888.1"/>
    <n v="32888.1"/>
    <n v="32888.1"/>
    <n v="32888.1"/>
    <n v="32888.1"/>
    <n v="32888.1"/>
    <n v="32888.1"/>
    <n v="32888.1"/>
    <n v="32888.1"/>
    <n v="32888.1"/>
  </r>
  <r>
    <s v="IND"/>
    <s v="Qualiac"/>
    <x v="0"/>
    <x v="0"/>
    <x v="2"/>
    <x v="0"/>
    <n v="0"/>
    <n v="0"/>
    <n v="17595.64"/>
    <n v="17595.64"/>
    <n v="17595.64"/>
    <n v="17595.64"/>
    <n v="17595.64"/>
    <n v="17595.64"/>
    <n v="17595.64"/>
    <n v="17595.64"/>
    <n v="17595.64"/>
    <n v="17595.64"/>
  </r>
  <r>
    <s v="IND"/>
    <s v="Qualiac"/>
    <x v="0"/>
    <x v="1"/>
    <x v="0"/>
    <x v="0"/>
    <n v="0"/>
    <n v="0"/>
    <n v="-391.01"/>
    <n v="-1124.1600000000001"/>
    <n v="-1857.31"/>
    <n v="-2590.46"/>
    <n v="-3323.61"/>
    <n v="-4056.76"/>
    <n v="-4789.91"/>
    <n v="-5523.06"/>
    <n v="-6256.21"/>
    <n v="-6989.38"/>
  </r>
  <r>
    <s v="IND"/>
    <s v="Qualiac"/>
    <x v="0"/>
    <x v="1"/>
    <x v="1"/>
    <x v="1"/>
    <n v="0"/>
    <n v="-304.52"/>
    <n v="-1218.08"/>
    <n v="-2131.64"/>
    <n v="-3045.2"/>
    <n v="-3958.76"/>
    <n v="-4872.32"/>
    <n v="-5785.88"/>
    <n v="-6699.44"/>
    <n v="-7613"/>
    <n v="-8526.56"/>
    <n v="-9440.1"/>
  </r>
  <r>
    <s v="IND"/>
    <s v="Qualiac"/>
    <x v="0"/>
    <x v="1"/>
    <x v="2"/>
    <x v="0"/>
    <n v="0"/>
    <n v="0"/>
    <n v="-260.68"/>
    <n v="-749.45"/>
    <n v="-1238.22"/>
    <n v="-1726.99"/>
    <n v="-2215.7600000000002"/>
    <n v="-2704.53"/>
    <n v="-3193.3"/>
    <n v="-3682.07"/>
    <n v="-4170.84"/>
    <n v="-4659.59"/>
  </r>
  <r>
    <s v="IND"/>
    <s v="Qualiac"/>
    <x v="0"/>
    <x v="2"/>
    <x v="0"/>
    <x v="0"/>
    <n v="0"/>
    <n v="0"/>
    <n v="26002.45"/>
    <n v="25269.3"/>
    <n v="24536.15"/>
    <n v="23803"/>
    <n v="23069.85"/>
    <n v="22336.7"/>
    <n v="21603.55"/>
    <n v="20870.400000000001"/>
    <n v="20137.25"/>
    <n v="19404.080000000002"/>
  </r>
  <r>
    <s v="IND"/>
    <s v="Qualiac"/>
    <x v="0"/>
    <x v="2"/>
    <x v="1"/>
    <x v="1"/>
    <n v="0"/>
    <n v="32583.58"/>
    <n v="31670.02"/>
    <n v="30756.46"/>
    <n v="29842.9"/>
    <n v="28929.34"/>
    <n v="28015.78"/>
    <n v="27102.22"/>
    <n v="26188.66"/>
    <n v="25275.1"/>
    <n v="24361.54"/>
    <n v="23448"/>
  </r>
  <r>
    <s v="IND"/>
    <s v="Qualiac"/>
    <x v="0"/>
    <x v="2"/>
    <x v="2"/>
    <x v="0"/>
    <n v="0"/>
    <n v="0"/>
    <n v="17334.96"/>
    <n v="16846.189999999999"/>
    <n v="16357.42"/>
    <n v="15868.65"/>
    <n v="15379.88"/>
    <n v="14891.11"/>
    <n v="14402.34"/>
    <n v="13913.57"/>
    <n v="13424.8"/>
    <n v="12936.05"/>
  </r>
  <r>
    <s v="IND"/>
    <s v="Qualiac"/>
    <x v="0"/>
    <x v="3"/>
    <x v="0"/>
    <x v="0"/>
    <n v="0"/>
    <n v="0"/>
    <n v="2.4300000000000002"/>
    <n v="-23.6"/>
    <n v="-27.12"/>
    <n v="-51.4"/>
    <n v="-53.12"/>
    <n v="-64.790000000000006"/>
    <n v="-86.45"/>
    <n v="-85.45"/>
    <n v="-105.36"/>
    <n v="0"/>
  </r>
  <r>
    <s v="IND"/>
    <s v="Qualiac"/>
    <x v="0"/>
    <x v="3"/>
    <x v="1"/>
    <x v="1"/>
    <n v="0"/>
    <n v="-51.04"/>
    <n v="-15.56"/>
    <n v="-59.07"/>
    <n v="-62.82"/>
    <n v="-103.43"/>
    <n v="-104.14"/>
    <n v="-122.56"/>
    <n v="-158.80000000000001"/>
    <n v="-154.94"/>
    <n v="-188.25"/>
    <n v="0"/>
  </r>
  <r>
    <s v="IND"/>
    <s v="Qualiac"/>
    <x v="0"/>
    <x v="3"/>
    <x v="2"/>
    <x v="0"/>
    <n v="0"/>
    <n v="0"/>
    <n v="1.61"/>
    <n v="-15.74"/>
    <n v="-18.09"/>
    <n v="-34.29"/>
    <n v="-35.43"/>
    <n v="-43.22"/>
    <n v="-57.66"/>
    <n v="-57"/>
    <n v="-70.27"/>
    <n v="0"/>
  </r>
  <r>
    <s v="IND"/>
    <s v="Qualiac"/>
    <x v="0"/>
    <x v="4"/>
    <x v="0"/>
    <x v="0"/>
    <n v="0"/>
    <n v="0"/>
    <n v="0"/>
    <n v="0"/>
    <n v="0"/>
    <n v="0"/>
    <n v="0"/>
    <n v="0"/>
    <n v="0"/>
    <n v="0"/>
    <n v="0"/>
    <n v="-102.57"/>
  </r>
  <r>
    <s v="IND"/>
    <s v="Qualiac"/>
    <x v="0"/>
    <x v="4"/>
    <x v="1"/>
    <x v="1"/>
    <n v="0"/>
    <n v="0"/>
    <n v="0"/>
    <n v="0"/>
    <n v="0"/>
    <n v="0"/>
    <n v="0"/>
    <n v="0"/>
    <n v="0"/>
    <n v="0"/>
    <n v="0"/>
    <n v="-181.31"/>
  </r>
  <r>
    <s v="IND"/>
    <s v="Qualiac"/>
    <x v="0"/>
    <x v="4"/>
    <x v="2"/>
    <x v="0"/>
    <n v="0"/>
    <n v="0"/>
    <n v="0"/>
    <n v="0"/>
    <n v="0"/>
    <n v="0"/>
    <n v="0"/>
    <n v="0"/>
    <n v="0"/>
    <n v="0"/>
    <n v="0"/>
    <n v="-68.39"/>
  </r>
  <r>
    <s v="IND"/>
    <s v="Qualiac"/>
    <x v="0"/>
    <x v="5"/>
    <x v="0"/>
    <x v="0"/>
    <n v="0"/>
    <n v="0"/>
    <n v="26000.02"/>
    <n v="25292.9"/>
    <n v="24563.27"/>
    <n v="23854.400000000001"/>
    <n v="23122.97"/>
    <n v="22401.49"/>
    <n v="21690"/>
    <n v="20955.849999999999"/>
    <n v="20242.61"/>
    <n v="19506.650000000001"/>
  </r>
  <r>
    <s v="IND"/>
    <s v="Qualiac"/>
    <x v="0"/>
    <x v="5"/>
    <x v="1"/>
    <x v="1"/>
    <n v="0"/>
    <n v="32634.62"/>
    <n v="31685.58"/>
    <n v="30815.53"/>
    <n v="29905.72"/>
    <n v="29032.77"/>
    <n v="28119.919999999998"/>
    <n v="27224.78"/>
    <n v="26347.46"/>
    <n v="25430.04"/>
    <n v="24549.79"/>
    <n v="23629.31"/>
  </r>
  <r>
    <s v="IND"/>
    <s v="Qualiac"/>
    <x v="0"/>
    <x v="5"/>
    <x v="2"/>
    <x v="0"/>
    <n v="0"/>
    <n v="0"/>
    <n v="17333.349999999999"/>
    <n v="16861.93"/>
    <n v="16375.51"/>
    <n v="15902.94"/>
    <n v="15415.31"/>
    <n v="14934.33"/>
    <n v="14460"/>
    <n v="13970.57"/>
    <n v="13495.07"/>
    <n v="13004.44"/>
  </r>
  <r>
    <s v="IND"/>
    <s v="Qualiac"/>
    <x v="0"/>
    <x v="6"/>
    <x v="0"/>
    <x v="0"/>
    <n v="0"/>
    <n v="0"/>
    <n v="26002.45"/>
    <n v="25269.3"/>
    <n v="24536.15"/>
    <n v="23803"/>
    <n v="23069.85"/>
    <n v="22336.7"/>
    <n v="21603.55"/>
    <n v="20870.400000000001"/>
    <n v="20137.25"/>
    <n v="19404.080000000002"/>
  </r>
  <r>
    <s v="IND"/>
    <s v="Qualiac"/>
    <x v="0"/>
    <x v="6"/>
    <x v="1"/>
    <x v="1"/>
    <n v="0"/>
    <n v="32583.58"/>
    <n v="31670.02"/>
    <n v="30756.46"/>
    <n v="29842.9"/>
    <n v="28929.34"/>
    <n v="28015.78"/>
    <n v="27102.22"/>
    <n v="26188.66"/>
    <n v="25275.1"/>
    <n v="24361.54"/>
    <n v="23448"/>
  </r>
  <r>
    <s v="IND"/>
    <s v="Qualiac"/>
    <x v="0"/>
    <x v="6"/>
    <x v="2"/>
    <x v="0"/>
    <n v="0"/>
    <n v="0"/>
    <n v="17334.96"/>
    <n v="16846.189999999999"/>
    <n v="16357.42"/>
    <n v="15868.65"/>
    <n v="15379.88"/>
    <n v="14891.11"/>
    <n v="14402.34"/>
    <n v="13913.57"/>
    <n v="13424.8"/>
    <n v="12936.05"/>
  </r>
  <r>
    <m/>
    <m/>
    <x v="1"/>
    <x v="7"/>
    <x v="3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7" applyNumberFormats="0" applyBorderFormats="0" applyFontFormats="0" applyPatternFormats="0" applyAlignmentFormats="0" applyWidthHeightFormats="1" dataCaption="Valeurs" updatedVersion="5" minRefreshableVersion="3" rowGrandTotals="0" itemPrintTitles="1" createdVersion="5" indent="0" compact="0" compactData="0" gridDropZones="1" multipleFieldFilters="0">
  <location ref="B6:P26" firstHeaderRow="1" firstDataRow="2" firstDataCol="3"/>
  <pivotFields count="18">
    <pivotField compact="0" outline="0" showAll="0"/>
    <pivotField compact="0" outline="0" showAll="0"/>
    <pivotField axis="axisRow" showAll="0" defaultSubtotal="0">
      <items count="3">
        <item m="1" x="2"/>
        <item x="1"/>
        <item x="0"/>
      </items>
    </pivotField>
    <pivotField axis="axisRow" compact="0" showAll="0" defaultSubtotal="0">
      <items count="7">
        <item m="1" x="6"/>
        <item x="5"/>
        <item x="0"/>
        <item x="1"/>
        <item x="2"/>
        <item x="3"/>
        <item x="4"/>
      </items>
    </pivotField>
    <pivotField axis="axisRow" compact="0" outline="0" showAll="0" defaultSubtotal="0">
      <items count="6">
        <item m="1" x="5"/>
        <item x="4"/>
        <item x="0"/>
        <item x="1"/>
        <item x="2"/>
        <item x="3"/>
      </items>
    </pivotField>
    <pivotField axis="axisRow" compact="0" showAll="0" defaultSubtotal="0">
      <items count="5">
        <item m="1" x="4"/>
        <item x="3"/>
        <item x="0"/>
        <item x="1"/>
        <item x="2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4">
    <field x="2"/>
    <field x="3"/>
    <field x="4"/>
    <field x="5"/>
  </rowFields>
  <rowItems count="19">
    <i>
      <x v="2"/>
    </i>
    <i r="1">
      <x v="2"/>
    </i>
    <i r="2">
      <x v="2"/>
      <x v="2"/>
    </i>
    <i r="2">
      <x v="3"/>
      <x v="3"/>
    </i>
    <i r="2">
      <x v="4"/>
      <x v="2"/>
    </i>
    <i r="1">
      <x v="3"/>
    </i>
    <i r="2">
      <x v="2"/>
      <x v="2"/>
    </i>
    <i r="2">
      <x v="3"/>
      <x v="3"/>
    </i>
    <i r="2">
      <x v="4"/>
      <x v="2"/>
    </i>
    <i r="1">
      <x v="4"/>
    </i>
    <i r="2">
      <x v="2"/>
      <x v="2"/>
    </i>
    <i r="2">
      <x v="3"/>
      <x v="3"/>
    </i>
    <i r="2">
      <x v="4"/>
      <x v="2"/>
    </i>
    <i r="1">
      <x v="5"/>
    </i>
    <i r="2">
      <x v="2"/>
      <x v="2"/>
    </i>
    <i r="2">
      <x v="3"/>
      <x v="3"/>
    </i>
    <i r="2">
      <x v="4"/>
      <x v="2"/>
    </i>
    <i r="1">
      <x v="6"/>
    </i>
    <i r="2">
      <x v="5"/>
      <x v="4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Donnée colonne 1" fld="6" baseField="5" baseItem="0" numFmtId="164"/>
    <dataField name="Somme de Donnée colonne 2" fld="7" baseField="5" baseItem="0" numFmtId="164"/>
    <dataField name="Somme de Donnée colonne 3" fld="8" baseField="5" baseItem="0" numFmtId="164"/>
    <dataField name="Somme de Donnée colonne 4" fld="9" baseField="5" baseItem="0" numFmtId="164"/>
    <dataField name="Somme de Donnée colonne 5" fld="10" baseField="5" baseItem="0" numFmtId="164"/>
    <dataField name="Somme de Donnée colonne 6" fld="11" baseField="5" baseItem="0" numFmtId="164"/>
    <dataField name="Somme de Donnée colonne 7" fld="12" baseField="5" baseItem="0" numFmtId="164"/>
    <dataField name="Somme de Donnée colonne 8" fld="13" baseField="5" baseItem="0" numFmtId="164"/>
    <dataField name="Somme de Donnée colonne 9" fld="14" baseField="5" baseItem="0" numFmtId="164"/>
    <dataField name="Somme de Donnéé colonne 10" fld="15" baseField="5" baseItem="0" numFmtId="164"/>
    <dataField name="Somme de Donnée colonne 11" fld="16" baseField="5" baseItem="0" numFmtId="164"/>
    <dataField name="Somme de Donnée colonne 12" fld="17" baseField="5" baseItem="0" numFmtId="164"/>
  </dataFields>
  <formats count="16">
    <format dxfId="191">
      <pivotArea dataOnly="0" fieldPosition="0">
        <references count="1">
          <reference field="5" count="1">
            <x v="0"/>
          </reference>
        </references>
      </pivotArea>
    </format>
    <format dxfId="190">
      <pivotArea dataOnly="0" labelOnly="1" fieldPosition="0">
        <references count="1">
          <reference field="5" count="0"/>
        </references>
      </pivotArea>
    </format>
    <format dxfId="189">
      <pivotArea outline="0" fieldPosition="0">
        <references count="1">
          <reference field="4294967294" count="1">
            <x v="1"/>
          </reference>
        </references>
      </pivotArea>
    </format>
    <format dxfId="188">
      <pivotArea outline="0" fieldPosition="0">
        <references count="1">
          <reference field="4294967294" count="1">
            <x v="10"/>
          </reference>
        </references>
      </pivotArea>
    </format>
    <format dxfId="187">
      <pivotArea outline="0" fieldPosition="0">
        <references count="1">
          <reference field="4294967294" count="1">
            <x v="11"/>
          </reference>
        </references>
      </pivotArea>
    </format>
    <format dxfId="186">
      <pivotArea outline="0" fieldPosition="0">
        <references count="1">
          <reference field="4294967294" count="1">
            <x v="9"/>
          </reference>
        </references>
      </pivotArea>
    </format>
    <format dxfId="185">
      <pivotArea outline="0" fieldPosition="0">
        <references count="1">
          <reference field="4294967294" count="1">
            <x v="8"/>
          </reference>
        </references>
      </pivotArea>
    </format>
    <format dxfId="184">
      <pivotArea outline="0" fieldPosition="0">
        <references count="1">
          <reference field="4294967294" count="1">
            <x v="7"/>
          </reference>
        </references>
      </pivotArea>
    </format>
    <format dxfId="183">
      <pivotArea outline="0" fieldPosition="0">
        <references count="1">
          <reference field="4294967294" count="1">
            <x v="6"/>
          </reference>
        </references>
      </pivotArea>
    </format>
    <format dxfId="182">
      <pivotArea outline="0" fieldPosition="0">
        <references count="1">
          <reference field="4294967294" count="1">
            <x v="5"/>
          </reference>
        </references>
      </pivotArea>
    </format>
    <format dxfId="181">
      <pivotArea outline="0" fieldPosition="0">
        <references count="1">
          <reference field="4294967294" count="1">
            <x v="4"/>
          </reference>
        </references>
      </pivotArea>
    </format>
    <format dxfId="180">
      <pivotArea outline="0" fieldPosition="0">
        <references count="1">
          <reference field="4294967294" count="1">
            <x v="0"/>
          </reference>
        </references>
      </pivotArea>
    </format>
    <format dxfId="179">
      <pivotArea outline="0" fieldPosition="0">
        <references count="1">
          <reference field="4294967294" count="1">
            <x v="2"/>
          </reference>
        </references>
      </pivotArea>
    </format>
    <format dxfId="178">
      <pivotArea outline="0" fieldPosition="0">
        <references count="1">
          <reference field="4294967294" count="1">
            <x v="3"/>
          </reference>
        </references>
      </pivotArea>
    </format>
    <format dxfId="177">
      <pivotArea dataOnly="0" outline="0" fieldPosition="0">
        <references count="1">
          <reference field="4" count="1">
            <x v="0"/>
          </reference>
        </references>
      </pivotArea>
    </format>
    <format dxfId="176">
      <pivotArea dataOnly="0" labelOnly="1" fieldPosition="0">
        <references count="1">
          <reference field="4" count="0"/>
        </references>
      </pivotArea>
    </format>
  </formats>
  <pivotTableStyleInfo name="EBLA" showRowHeaders="1" showColHeaders="0" showRowStripes="0" showColStripes="0" showLastColumn="1"/>
  <filters count="2">
    <filter fld="2" type="captionNotEqual" evalOrder="-1" id="12" stringValue1="">
      <autoFilter ref="A1">
        <filterColumn colId="0">
          <customFilters>
            <customFilter operator="notEqual" val=" "/>
          </customFilters>
        </filterColumn>
      </autoFilter>
    </filter>
    <filter fld="3" type="captionNotEqual" evalOrder="-1" id="13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3" applyNumberFormats="0" applyBorderFormats="0" applyFontFormats="0" applyPatternFormats="0" applyAlignmentFormats="0" applyWidthHeightFormats="1" dataCaption="Valeurs" updatedVersion="5" minRefreshableVersion="3" rowGrandTotals="0" itemPrintTitles="1" createdVersion="5" indent="0" compact="0" compactData="0" gridDropZones="1" multipleFieldFilters="0">
  <location ref="B6:P36" firstHeaderRow="1" firstDataRow="2" firstDataCol="3"/>
  <pivotFields count="18">
    <pivotField compact="0" outline="0" showAll="0"/>
    <pivotField compact="0" outline="0" showAll="0"/>
    <pivotField axis="axisRow" showAll="0" defaultSubtotal="0">
      <items count="3">
        <item m="1" x="2"/>
        <item x="1"/>
        <item x="0"/>
      </items>
    </pivotField>
    <pivotField axis="axisRow" compact="0" showAll="0" defaultSubtotal="0">
      <items count="9">
        <item m="1" x="8"/>
        <item x="7"/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showAll="0" defaultSubtotal="0">
      <items count="4">
        <item m="1" x="3"/>
        <item x="2"/>
        <item x="0"/>
        <item x="1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4">
    <field x="2"/>
    <field x="3"/>
    <field x="4"/>
    <field x="5"/>
  </rowFields>
  <rowItems count="29">
    <i>
      <x v="2"/>
    </i>
    <i r="1">
      <x v="2"/>
    </i>
    <i r="2">
      <x v="2"/>
      <x v="2"/>
    </i>
    <i r="2">
      <x v="3"/>
      <x v="3"/>
    </i>
    <i r="2">
      <x v="4"/>
      <x v="2"/>
    </i>
    <i r="1">
      <x v="3"/>
    </i>
    <i r="2">
      <x v="2"/>
      <x v="2"/>
    </i>
    <i r="2">
      <x v="3"/>
      <x v="3"/>
    </i>
    <i r="2">
      <x v="4"/>
      <x v="2"/>
    </i>
    <i r="1">
      <x v="4"/>
    </i>
    <i r="2">
      <x v="2"/>
      <x v="2"/>
    </i>
    <i r="2">
      <x v="3"/>
      <x v="3"/>
    </i>
    <i r="2">
      <x v="4"/>
      <x v="2"/>
    </i>
    <i r="1">
      <x v="5"/>
    </i>
    <i r="2">
      <x v="2"/>
      <x v="2"/>
    </i>
    <i r="2">
      <x v="3"/>
      <x v="3"/>
    </i>
    <i r="2">
      <x v="4"/>
      <x v="2"/>
    </i>
    <i r="1">
      <x v="6"/>
    </i>
    <i r="2">
      <x v="2"/>
      <x v="2"/>
    </i>
    <i r="2">
      <x v="3"/>
      <x v="3"/>
    </i>
    <i r="2">
      <x v="4"/>
      <x v="2"/>
    </i>
    <i r="1">
      <x v="7"/>
    </i>
    <i r="2">
      <x v="2"/>
      <x v="2"/>
    </i>
    <i r="2">
      <x v="3"/>
      <x v="3"/>
    </i>
    <i r="2">
      <x v="4"/>
      <x v="2"/>
    </i>
    <i r="1">
      <x v="8"/>
    </i>
    <i r="2">
      <x v="2"/>
      <x v="2"/>
    </i>
    <i r="2">
      <x v="3"/>
      <x v="3"/>
    </i>
    <i r="2">
      <x v="4"/>
      <x v="2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Donnée colonne 1" fld="6" baseField="5" baseItem="0" numFmtId="164"/>
    <dataField name="Somme de Donnée colonne 2" fld="7" baseField="5" baseItem="0" numFmtId="164"/>
    <dataField name="Somme de Donnée colonne 3" fld="8" baseField="5" baseItem="0" numFmtId="164"/>
    <dataField name="Somme de Donnée colonne 4" fld="9" baseField="5" baseItem="0" numFmtId="164"/>
    <dataField name="Somme de Donnée colonne 5" fld="10" baseField="5" baseItem="0" numFmtId="164"/>
    <dataField name="Somme de Donnée colonne 6" fld="11" baseField="5" baseItem="0" numFmtId="164"/>
    <dataField name="Somme de Donnée colonne 7" fld="12" baseField="5" baseItem="0" numFmtId="164"/>
    <dataField name="Somme de Donnée colonne 8" fld="13" baseField="5" baseItem="0" numFmtId="164"/>
    <dataField name="Somme de Donnée colonne 9" fld="14" baseField="5" baseItem="0" numFmtId="164"/>
    <dataField name="Somme de Donnéé colonne 10" fld="15" baseField="5" baseItem="0" numFmtId="164"/>
    <dataField name="Somme de Donnée colonne 11" fld="16" baseField="5" baseItem="0" numFmtId="164"/>
    <dataField name="Somme de Donnée colonne 12" fld="17" baseField="5" baseItem="0" numFmtId="164"/>
  </dataFields>
  <formats count="16">
    <format dxfId="175">
      <pivotArea dataOnly="0" fieldPosition="0">
        <references count="1">
          <reference field="5" count="1">
            <x v="0"/>
          </reference>
        </references>
      </pivotArea>
    </format>
    <format dxfId="174">
      <pivotArea dataOnly="0" labelOnly="1" fieldPosition="0">
        <references count="1">
          <reference field="5" count="0"/>
        </references>
      </pivotArea>
    </format>
    <format dxfId="173">
      <pivotArea outline="0" fieldPosition="0">
        <references count="1">
          <reference field="4294967294" count="1">
            <x v="1"/>
          </reference>
        </references>
      </pivotArea>
    </format>
    <format dxfId="172">
      <pivotArea outline="0" fieldPosition="0">
        <references count="1">
          <reference field="4294967294" count="1">
            <x v="10"/>
          </reference>
        </references>
      </pivotArea>
    </format>
    <format dxfId="171">
      <pivotArea outline="0" fieldPosition="0">
        <references count="1">
          <reference field="4294967294" count="1">
            <x v="11"/>
          </reference>
        </references>
      </pivotArea>
    </format>
    <format dxfId="170">
      <pivotArea outline="0" fieldPosition="0">
        <references count="1">
          <reference field="4294967294" count="1">
            <x v="9"/>
          </reference>
        </references>
      </pivotArea>
    </format>
    <format dxfId="169">
      <pivotArea outline="0" fieldPosition="0">
        <references count="1">
          <reference field="4294967294" count="1">
            <x v="8"/>
          </reference>
        </references>
      </pivotArea>
    </format>
    <format dxfId="168">
      <pivotArea outline="0" fieldPosition="0">
        <references count="1">
          <reference field="4294967294" count="1">
            <x v="7"/>
          </reference>
        </references>
      </pivotArea>
    </format>
    <format dxfId="167">
      <pivotArea outline="0" fieldPosition="0">
        <references count="1">
          <reference field="4294967294" count="1">
            <x v="6"/>
          </reference>
        </references>
      </pivotArea>
    </format>
    <format dxfId="166">
      <pivotArea outline="0" fieldPosition="0">
        <references count="1">
          <reference field="4294967294" count="1">
            <x v="5"/>
          </reference>
        </references>
      </pivotArea>
    </format>
    <format dxfId="165">
      <pivotArea outline="0" fieldPosition="0">
        <references count="1">
          <reference field="4294967294" count="1">
            <x v="4"/>
          </reference>
        </references>
      </pivotArea>
    </format>
    <format dxfId="164">
      <pivotArea outline="0" fieldPosition="0">
        <references count="1">
          <reference field="4294967294" count="1">
            <x v="0"/>
          </reference>
        </references>
      </pivotArea>
    </format>
    <format dxfId="163">
      <pivotArea outline="0" fieldPosition="0">
        <references count="1">
          <reference field="4294967294" count="1">
            <x v="2"/>
          </reference>
        </references>
      </pivotArea>
    </format>
    <format dxfId="162">
      <pivotArea outline="0" fieldPosition="0">
        <references count="1">
          <reference field="4294967294" count="1">
            <x v="3"/>
          </reference>
        </references>
      </pivotArea>
    </format>
    <format dxfId="161">
      <pivotArea dataOnly="0" outline="0" fieldPosition="0">
        <references count="1">
          <reference field="4" count="1">
            <x v="0"/>
          </reference>
        </references>
      </pivotArea>
    </format>
    <format dxfId="160">
      <pivotArea dataOnly="0" labelOnly="1" fieldPosition="0">
        <references count="1">
          <reference field="4" count="0"/>
        </references>
      </pivotArea>
    </format>
  </formats>
  <pivotTableStyleInfo name="EBLA" showRowHeaders="1" showColHeaders="0" showRowStripes="0" showColStripes="0" showLastColumn="1"/>
  <filters count="2">
    <filter fld="2" type="captionNotEqual" evalOrder="-1" id="12" stringValue1="">
      <autoFilter ref="A1">
        <filterColumn colId="0">
          <customFilters>
            <customFilter operator="notEqual" val=" "/>
          </customFilters>
        </filterColumn>
      </autoFilter>
    </filter>
    <filter fld="3" type="captionNotEqual" evalOrder="-1" id="13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6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2.140625" customWidth="1"/>
    <col min="2" max="2" width="25.7109375" customWidth="1"/>
    <col min="3" max="3" width="23.140625" customWidth="1"/>
    <col min="4" max="5" width="18.7109375" customWidth="1"/>
    <col min="6" max="6" width="18.5703125" customWidth="1"/>
    <col min="7" max="23" width="18.7109375" customWidth="1"/>
    <col min="24" max="24" width="18.5703125" customWidth="1"/>
    <col min="25" max="27" width="18.7109375" customWidth="1"/>
  </cols>
  <sheetData>
    <row r="1" spans="2:26" x14ac:dyDescent="0.25">
      <c r="B1" s="8"/>
      <c r="C1" s="8"/>
      <c r="D1" s="8"/>
      <c r="E1" s="8"/>
      <c r="F1" s="7"/>
      <c r="Q1" t="str">
        <f>CONCATENATE("Edité au : ",DonneesR!F1)</f>
        <v>Edité au : 22/09/2021</v>
      </c>
      <c r="T1" s="8"/>
      <c r="U1" s="8"/>
      <c r="V1" s="8"/>
    </row>
    <row r="2" spans="2:26" x14ac:dyDescent="0.25">
      <c r="B2" s="24" t="str">
        <f>CONCATENATE("Compte de résultat du ",DonneesR!$B$2," au ",DonneesR!$D$2,)</f>
        <v>Compte de résultat du 01/01/2021 au 31/12/2021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2:26" ht="15.75" thickBot="1" x14ac:dyDescent="0.3">
      <c r="B3" s="12"/>
      <c r="C3" s="13"/>
      <c r="D3" s="12"/>
      <c r="E3" s="14"/>
      <c r="F3" s="10"/>
    </row>
    <row r="4" spans="2:26" ht="21.75" customHeight="1" x14ac:dyDescent="0.25">
      <c r="B4" s="25"/>
      <c r="C4" s="25" t="str">
        <f>IF(DonneesR!F4="","Etablissement","Numéro de parc")</f>
        <v>Numéro de parc</v>
      </c>
      <c r="D4" s="25" t="s">
        <v>13</v>
      </c>
      <c r="E4" s="20" t="str">
        <f>DonneesR!T4</f>
        <v>Janvier 2021</v>
      </c>
      <c r="F4" s="20" t="str">
        <f>DonneesR!U4</f>
        <v>Février 2021</v>
      </c>
      <c r="G4" s="20" t="str">
        <f>DonneesR!V4</f>
        <v>Mars 2021</v>
      </c>
      <c r="H4" s="20" t="str">
        <f>DonneesR!W4</f>
        <v>Avril 2021</v>
      </c>
      <c r="I4" s="20" t="str">
        <f>DonneesR!X4</f>
        <v>Mai 2021</v>
      </c>
      <c r="J4" s="20" t="str">
        <f>DonneesR!Y4</f>
        <v>Juin 2021</v>
      </c>
      <c r="K4" s="20" t="str">
        <f>DonneesR!Z4</f>
        <v>Juillet 2021</v>
      </c>
      <c r="L4" s="20" t="str">
        <f>DonneesR!AA4</f>
        <v>Août 2021</v>
      </c>
      <c r="M4" s="20" t="str">
        <f>DonneesR!AB4</f>
        <v>Septembre 2021</v>
      </c>
      <c r="N4" s="20" t="str">
        <f>DonneesR!AC4</f>
        <v>Octobre 2021</v>
      </c>
      <c r="O4" s="20" t="str">
        <f>DonneesR!AD4</f>
        <v>Novembre 2021</v>
      </c>
      <c r="P4" s="23" t="str">
        <f>DonneesR!AE4</f>
        <v>Décembre 2021</v>
      </c>
    </row>
    <row r="5" spans="2:26" ht="21.75" customHeight="1" thickBot="1" x14ac:dyDescent="0.3">
      <c r="B5" s="26"/>
      <c r="C5" s="26"/>
      <c r="D5" s="26"/>
      <c r="E5" s="21" t="str">
        <f>IF(DonneesR!T4="","",DonneesR!S4)</f>
        <v>EUR</v>
      </c>
      <c r="F5" s="21" t="str">
        <f>IF(DonneesR!U4="","",DonneesR!S4)</f>
        <v>EUR</v>
      </c>
      <c r="G5" s="21" t="str">
        <f>IF(DonneesR!V4="","",DonneesR!S4)</f>
        <v>EUR</v>
      </c>
      <c r="H5" s="21" t="str">
        <f>IF(DonneesR!W4="","",DonneesR!S4)</f>
        <v>EUR</v>
      </c>
      <c r="I5" s="21" t="str">
        <f>IF(DonneesR!X4="","",DonneesR!S4)</f>
        <v>EUR</v>
      </c>
      <c r="J5" s="21" t="str">
        <f>IF(DonneesR!Y4="","",DonneesR!S4)</f>
        <v>EUR</v>
      </c>
      <c r="K5" s="21" t="str">
        <f>IF(DonneesR!Z4="","",DonneesR!S4)</f>
        <v>EUR</v>
      </c>
      <c r="L5" s="21" t="str">
        <f>IF(DonneesR!AA4="","",DonneesR!S4)</f>
        <v>EUR</v>
      </c>
      <c r="M5" s="21" t="str">
        <f>IF(DonneesR!AB4="","",DonneesR!S4)</f>
        <v>EUR</v>
      </c>
      <c r="N5" s="21" t="str">
        <f>IF(DonneesR!AC4="","",DonneesR!S4)</f>
        <v>EUR</v>
      </c>
      <c r="O5" s="21" t="str">
        <f>IF(DonneesR!AD4="","",DonneesR!S4)</f>
        <v>EUR</v>
      </c>
      <c r="P5" s="21" t="str">
        <f>IF(DonneesR!AE4="","",DonneesR!S4)</f>
        <v>EUR</v>
      </c>
    </row>
    <row r="6" spans="2:26" ht="15" hidden="1" customHeight="1" x14ac:dyDescent="0.25">
      <c r="E6" s="2" t="s">
        <v>11</v>
      </c>
    </row>
    <row r="7" spans="2:26" ht="15" hidden="1" customHeight="1" x14ac:dyDescent="0.25">
      <c r="B7" s="2" t="s">
        <v>28</v>
      </c>
      <c r="C7" s="2" t="s">
        <v>54</v>
      </c>
      <c r="D7" s="2" t="s">
        <v>13</v>
      </c>
      <c r="E7" t="s">
        <v>53</v>
      </c>
      <c r="F7" t="s">
        <v>52</v>
      </c>
      <c r="G7" t="s">
        <v>51</v>
      </c>
      <c r="H7" t="s">
        <v>50</v>
      </c>
      <c r="I7" t="s">
        <v>49</v>
      </c>
      <c r="J7" t="s">
        <v>48</v>
      </c>
      <c r="K7" t="s">
        <v>47</v>
      </c>
      <c r="L7" t="s">
        <v>46</v>
      </c>
      <c r="M7" t="s">
        <v>45</v>
      </c>
      <c r="N7" t="s">
        <v>44</v>
      </c>
      <c r="O7" t="s">
        <v>43</v>
      </c>
      <c r="P7" t="s">
        <v>42</v>
      </c>
    </row>
    <row r="8" spans="2:26" x14ac:dyDescent="0.25">
      <c r="B8" s="17" t="s">
        <v>91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26" x14ac:dyDescent="0.25">
      <c r="B9" s="18" t="s">
        <v>57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26" x14ac:dyDescent="0.25">
      <c r="C10" s="19" t="s">
        <v>58</v>
      </c>
      <c r="D10" s="19" t="s">
        <v>59</v>
      </c>
      <c r="E10" s="22">
        <v>0</v>
      </c>
      <c r="F10" s="22">
        <v>0</v>
      </c>
      <c r="G10" s="22">
        <v>411.29</v>
      </c>
      <c r="H10" s="22">
        <v>738.71</v>
      </c>
      <c r="I10" s="22">
        <v>761.29</v>
      </c>
      <c r="J10" s="22">
        <v>738.71</v>
      </c>
      <c r="K10" s="22">
        <v>761.29</v>
      </c>
      <c r="L10" s="22">
        <v>750</v>
      </c>
      <c r="M10" s="22">
        <v>738.71</v>
      </c>
      <c r="N10" s="22">
        <v>761.29</v>
      </c>
      <c r="O10" s="22">
        <v>738.71</v>
      </c>
      <c r="P10" s="22">
        <v>761.29</v>
      </c>
    </row>
    <row r="11" spans="2:26" x14ac:dyDescent="0.25">
      <c r="C11" s="19" t="s">
        <v>78</v>
      </c>
      <c r="D11" s="19" t="s">
        <v>79</v>
      </c>
      <c r="E11" s="22">
        <v>0</v>
      </c>
      <c r="F11" s="22">
        <v>269.14</v>
      </c>
      <c r="G11" s="22">
        <v>1007.12</v>
      </c>
      <c r="H11" s="22">
        <v>921.74</v>
      </c>
      <c r="I11" s="22">
        <v>962.26</v>
      </c>
      <c r="J11" s="22">
        <v>921.74</v>
      </c>
      <c r="K11" s="22">
        <v>962.26</v>
      </c>
      <c r="L11" s="22">
        <v>942</v>
      </c>
      <c r="M11" s="22">
        <v>921.74</v>
      </c>
      <c r="N11" s="22">
        <v>962.26</v>
      </c>
      <c r="O11" s="22">
        <v>921.74</v>
      </c>
      <c r="P11" s="22">
        <v>962.26</v>
      </c>
    </row>
    <row r="12" spans="2:26" x14ac:dyDescent="0.25">
      <c r="C12" s="19" t="s">
        <v>80</v>
      </c>
      <c r="D12" s="19" t="s">
        <v>59</v>
      </c>
      <c r="E12" s="22">
        <v>0</v>
      </c>
      <c r="F12" s="22">
        <v>0</v>
      </c>
      <c r="G12" s="22">
        <v>274.19</v>
      </c>
      <c r="H12" s="22">
        <v>492.47</v>
      </c>
      <c r="I12" s="22">
        <v>507.53</v>
      </c>
      <c r="J12" s="22">
        <v>492.47</v>
      </c>
      <c r="K12" s="22">
        <v>507.53</v>
      </c>
      <c r="L12" s="22">
        <v>500</v>
      </c>
      <c r="M12" s="22">
        <v>492.47</v>
      </c>
      <c r="N12" s="22">
        <v>507.53</v>
      </c>
      <c r="O12" s="22">
        <v>492.47</v>
      </c>
      <c r="P12" s="22">
        <v>507.53</v>
      </c>
    </row>
    <row r="13" spans="2:26" x14ac:dyDescent="0.25">
      <c r="B13" s="18" t="s">
        <v>81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2:26" x14ac:dyDescent="0.25">
      <c r="C14" s="19" t="s">
        <v>58</v>
      </c>
      <c r="D14" s="19" t="s">
        <v>59</v>
      </c>
      <c r="E14" s="22">
        <v>0</v>
      </c>
      <c r="F14" s="22">
        <v>0</v>
      </c>
      <c r="G14" s="22">
        <v>-17.850000000000001</v>
      </c>
      <c r="H14" s="22">
        <v>-31.59</v>
      </c>
      <c r="I14" s="22">
        <v>-31.66</v>
      </c>
      <c r="J14" s="22">
        <v>-29.84</v>
      </c>
      <c r="K14" s="22">
        <v>-29.86</v>
      </c>
      <c r="L14" s="22">
        <v>-28.52</v>
      </c>
      <c r="M14" s="22">
        <v>-27.22</v>
      </c>
      <c r="N14" s="22">
        <v>-27.15</v>
      </c>
      <c r="O14" s="22">
        <v>-25.46</v>
      </c>
      <c r="P14" s="22">
        <v>-25.34</v>
      </c>
    </row>
    <row r="15" spans="2:26" x14ac:dyDescent="0.25">
      <c r="C15" s="19" t="s">
        <v>78</v>
      </c>
      <c r="D15" s="19" t="s">
        <v>79</v>
      </c>
      <c r="E15" s="22">
        <v>0</v>
      </c>
      <c r="F15" s="22">
        <v>-15.66</v>
      </c>
      <c r="G15" s="22">
        <v>-58.08</v>
      </c>
      <c r="H15" s="22">
        <v>-51.69</v>
      </c>
      <c r="I15" s="22">
        <v>-52.44</v>
      </c>
      <c r="J15" s="22">
        <v>-48.79</v>
      </c>
      <c r="K15" s="22">
        <v>-49.41</v>
      </c>
      <c r="L15" s="22">
        <v>-46.87</v>
      </c>
      <c r="M15" s="22">
        <v>-44.42</v>
      </c>
      <c r="N15" s="22">
        <v>-44.84</v>
      </c>
      <c r="O15" s="22">
        <v>-41.49</v>
      </c>
      <c r="P15" s="22">
        <v>-41.77</v>
      </c>
    </row>
    <row r="16" spans="2:26" x14ac:dyDescent="0.25">
      <c r="C16" s="19" t="s">
        <v>80</v>
      </c>
      <c r="D16" s="19" t="s">
        <v>59</v>
      </c>
      <c r="E16" s="22">
        <v>0</v>
      </c>
      <c r="F16" s="22">
        <v>0</v>
      </c>
      <c r="G16" s="22">
        <v>-11.9</v>
      </c>
      <c r="H16" s="22">
        <v>-21.06</v>
      </c>
      <c r="I16" s="22">
        <v>-21.11</v>
      </c>
      <c r="J16" s="22">
        <v>-19.899999999999999</v>
      </c>
      <c r="K16" s="22">
        <v>-19.899999999999999</v>
      </c>
      <c r="L16" s="22">
        <v>-19.010000000000002</v>
      </c>
      <c r="M16" s="22">
        <v>-18.149999999999999</v>
      </c>
      <c r="N16" s="22">
        <v>-18.100000000000001</v>
      </c>
      <c r="O16" s="22">
        <v>-16.98</v>
      </c>
      <c r="P16" s="22">
        <v>-16.89</v>
      </c>
    </row>
    <row r="17" spans="2:16" x14ac:dyDescent="0.25">
      <c r="B17" s="18" t="s">
        <v>82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2:16" x14ac:dyDescent="0.25">
      <c r="C18" s="19" t="s">
        <v>58</v>
      </c>
      <c r="D18" s="19" t="s">
        <v>59</v>
      </c>
      <c r="E18" s="22">
        <v>0</v>
      </c>
      <c r="F18" s="22">
        <v>0</v>
      </c>
      <c r="G18" s="22">
        <v>-391.01</v>
      </c>
      <c r="H18" s="22">
        <v>-733.15</v>
      </c>
      <c r="I18" s="22">
        <v>-733.15</v>
      </c>
      <c r="J18" s="22">
        <v>-733.15</v>
      </c>
      <c r="K18" s="22">
        <v>-733.15</v>
      </c>
      <c r="L18" s="22">
        <v>-733.15</v>
      </c>
      <c r="M18" s="22">
        <v>-733.15</v>
      </c>
      <c r="N18" s="22">
        <v>-733.15</v>
      </c>
      <c r="O18" s="22">
        <v>-733.15</v>
      </c>
      <c r="P18" s="22">
        <v>-733.17</v>
      </c>
    </row>
    <row r="19" spans="2:16" x14ac:dyDescent="0.25">
      <c r="C19" s="19" t="s">
        <v>78</v>
      </c>
      <c r="D19" s="19" t="s">
        <v>79</v>
      </c>
      <c r="E19" s="22">
        <v>0</v>
      </c>
      <c r="F19" s="22">
        <v>-304.52</v>
      </c>
      <c r="G19" s="22">
        <v>-913.56</v>
      </c>
      <c r="H19" s="22">
        <v>-913.56</v>
      </c>
      <c r="I19" s="22">
        <v>-913.56</v>
      </c>
      <c r="J19" s="22">
        <v>-913.56</v>
      </c>
      <c r="K19" s="22">
        <v>-913.56</v>
      </c>
      <c r="L19" s="22">
        <v>-913.56</v>
      </c>
      <c r="M19" s="22">
        <v>-913.56</v>
      </c>
      <c r="N19" s="22">
        <v>-913.56</v>
      </c>
      <c r="O19" s="22">
        <v>-913.56</v>
      </c>
      <c r="P19" s="22">
        <v>-913.54</v>
      </c>
    </row>
    <row r="20" spans="2:16" x14ac:dyDescent="0.25">
      <c r="C20" s="19" t="s">
        <v>80</v>
      </c>
      <c r="D20" s="19" t="s">
        <v>59</v>
      </c>
      <c r="E20" s="22">
        <v>0</v>
      </c>
      <c r="F20" s="22">
        <v>0</v>
      </c>
      <c r="G20" s="22">
        <v>-260.68</v>
      </c>
      <c r="H20" s="22">
        <v>-488.77</v>
      </c>
      <c r="I20" s="22">
        <v>-488.77</v>
      </c>
      <c r="J20" s="22">
        <v>-488.77</v>
      </c>
      <c r="K20" s="22">
        <v>-488.77</v>
      </c>
      <c r="L20" s="22">
        <v>-488.77</v>
      </c>
      <c r="M20" s="22">
        <v>-488.77</v>
      </c>
      <c r="N20" s="22">
        <v>-488.77</v>
      </c>
      <c r="O20" s="22">
        <v>-488.77</v>
      </c>
      <c r="P20" s="22">
        <v>-488.75</v>
      </c>
    </row>
    <row r="21" spans="2:16" x14ac:dyDescent="0.25">
      <c r="B21" s="18" t="s">
        <v>83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2:16" x14ac:dyDescent="0.25">
      <c r="C22" s="19" t="s">
        <v>58</v>
      </c>
      <c r="D22" s="19" t="s">
        <v>59</v>
      </c>
      <c r="E22" s="22">
        <v>0</v>
      </c>
      <c r="F22" s="22">
        <v>0</v>
      </c>
      <c r="G22" s="22">
        <v>2.4300000000000002</v>
      </c>
      <c r="H22" s="22">
        <v>-26.03</v>
      </c>
      <c r="I22" s="22">
        <v>-3.52</v>
      </c>
      <c r="J22" s="22">
        <v>-24.28</v>
      </c>
      <c r="K22" s="22">
        <v>-1.72</v>
      </c>
      <c r="L22" s="22">
        <v>-11.67</v>
      </c>
      <c r="M22" s="22">
        <v>-21.66</v>
      </c>
      <c r="N22" s="22">
        <v>0.99</v>
      </c>
      <c r="O22" s="22">
        <v>-19.899999999999999</v>
      </c>
      <c r="P22" s="22">
        <v>2.78</v>
      </c>
    </row>
    <row r="23" spans="2:16" x14ac:dyDescent="0.25">
      <c r="C23" s="19" t="s">
        <v>78</v>
      </c>
      <c r="D23" s="19" t="s">
        <v>79</v>
      </c>
      <c r="E23" s="22">
        <v>0</v>
      </c>
      <c r="F23" s="22">
        <v>-51.04</v>
      </c>
      <c r="G23" s="22">
        <v>35.479999999999997</v>
      </c>
      <c r="H23" s="22">
        <v>-43.51</v>
      </c>
      <c r="I23" s="22">
        <v>-3.74</v>
      </c>
      <c r="J23" s="22">
        <v>-40.61</v>
      </c>
      <c r="K23" s="22">
        <v>-0.71</v>
      </c>
      <c r="L23" s="22">
        <v>-18.43</v>
      </c>
      <c r="M23" s="22">
        <v>-36.24</v>
      </c>
      <c r="N23" s="22">
        <v>3.86</v>
      </c>
      <c r="O23" s="22">
        <v>-33.31</v>
      </c>
      <c r="P23" s="22">
        <v>6.94</v>
      </c>
    </row>
    <row r="24" spans="2:16" x14ac:dyDescent="0.25">
      <c r="C24" s="19" t="s">
        <v>80</v>
      </c>
      <c r="D24" s="19" t="s">
        <v>59</v>
      </c>
      <c r="E24" s="22">
        <v>0</v>
      </c>
      <c r="F24" s="22">
        <v>0</v>
      </c>
      <c r="G24" s="22">
        <v>1.61</v>
      </c>
      <c r="H24" s="22">
        <v>-17.36</v>
      </c>
      <c r="I24" s="22">
        <v>-2.35</v>
      </c>
      <c r="J24" s="22">
        <v>-16.190000000000001</v>
      </c>
      <c r="K24" s="22">
        <v>-1.1499999999999999</v>
      </c>
      <c r="L24" s="22">
        <v>-7.78</v>
      </c>
      <c r="M24" s="22">
        <v>-14.44</v>
      </c>
      <c r="N24" s="22">
        <v>0.66</v>
      </c>
      <c r="O24" s="22">
        <v>-13.27</v>
      </c>
      <c r="P24" s="22">
        <v>1.89</v>
      </c>
    </row>
    <row r="25" spans="2:16" x14ac:dyDescent="0.25">
      <c r="B25" s="18" t="s">
        <v>84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2:16" x14ac:dyDescent="0.25">
      <c r="C26" s="19" t="s">
        <v>85</v>
      </c>
      <c r="D26" s="19"/>
      <c r="E26" s="22">
        <v>0</v>
      </c>
      <c r="F26" s="22">
        <v>-51.04</v>
      </c>
      <c r="G26" s="22">
        <v>39.520000000000003</v>
      </c>
      <c r="H26" s="22">
        <v>-86.9</v>
      </c>
      <c r="I26" s="22">
        <v>-9.61</v>
      </c>
      <c r="J26" s="22">
        <v>-81.08</v>
      </c>
      <c r="K26" s="22">
        <v>-3.58</v>
      </c>
      <c r="L26" s="22">
        <v>-37.880000000000003</v>
      </c>
      <c r="M26" s="22">
        <v>-72.34</v>
      </c>
      <c r="N26" s="22">
        <v>5.51</v>
      </c>
      <c r="O26" s="22">
        <v>-66.48</v>
      </c>
      <c r="P26" s="22">
        <v>11.61</v>
      </c>
    </row>
  </sheetData>
  <mergeCells count="4">
    <mergeCell ref="B2:P2"/>
    <mergeCell ref="B4:B5"/>
    <mergeCell ref="C4:C5"/>
    <mergeCell ref="D4:D5"/>
  </mergeCells>
  <pageMargins left="0.25" right="0.25" top="0.75" bottom="0.75" header="0.3" footer="0.3"/>
  <pageSetup paperSize="9" scale="2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6"/>
  <sheetViews>
    <sheetView showGridLines="0" zoomScale="85" zoomScaleNormal="85" workbookViewId="0">
      <selection activeCell="F42" sqref="F42"/>
    </sheetView>
  </sheetViews>
  <sheetFormatPr baseColWidth="10" defaultColWidth="14.5703125" defaultRowHeight="15" x14ac:dyDescent="0.25"/>
  <cols>
    <col min="1" max="1" width="2.140625" customWidth="1"/>
    <col min="2" max="2" width="25.7109375" customWidth="1"/>
    <col min="3" max="3" width="23.140625" customWidth="1"/>
    <col min="4" max="5" width="18.7109375" customWidth="1"/>
    <col min="6" max="6" width="18.5703125" customWidth="1"/>
    <col min="7" max="23" width="18.7109375" customWidth="1"/>
    <col min="24" max="24" width="18.5703125" customWidth="1"/>
    <col min="25" max="27" width="18.7109375" customWidth="1"/>
  </cols>
  <sheetData>
    <row r="1" spans="2:26" x14ac:dyDescent="0.25">
      <c r="B1" s="8"/>
      <c r="C1" s="8"/>
      <c r="D1" s="8"/>
      <c r="E1" s="8"/>
      <c r="F1" s="7"/>
      <c r="Q1" t="str">
        <f>CONCATENATE("Edité au : ",DonneesR!F1)</f>
        <v>Edité au : 22/09/2021</v>
      </c>
      <c r="T1" s="8"/>
      <c r="U1" s="8"/>
      <c r="V1" s="8"/>
    </row>
    <row r="2" spans="2:26" x14ac:dyDescent="0.25">
      <c r="B2" s="24" t="str">
        <f>CONCATENATE("Compte de bilan du ",DonneesR!$B$2," au ",DonneesR!$D$2,)</f>
        <v>Compte de bilan du 01/01/2021 au 31/12/2021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2:26" ht="15.75" thickBot="1" x14ac:dyDescent="0.3">
      <c r="B3" s="12"/>
      <c r="C3" s="13"/>
      <c r="D3" s="12"/>
      <c r="E3" s="14"/>
      <c r="F3" s="10"/>
    </row>
    <row r="4" spans="2:26" ht="21.75" customHeight="1" x14ac:dyDescent="0.25">
      <c r="B4" s="25"/>
      <c r="C4" s="25" t="str">
        <f>IF(DonneesB!F4="","Etablissement","Numéro de parc")</f>
        <v>Numéro de parc</v>
      </c>
      <c r="D4" s="25" t="s">
        <v>13</v>
      </c>
      <c r="E4" s="20" t="str">
        <f>DonneesB!T4</f>
        <v>Janvier 2021</v>
      </c>
      <c r="F4" s="20" t="str">
        <f>DonneesB!U4</f>
        <v>Février 2021</v>
      </c>
      <c r="G4" s="20" t="str">
        <f>DonneesB!V4</f>
        <v>Mars 2021</v>
      </c>
      <c r="H4" s="20" t="str">
        <f>DonneesB!W4</f>
        <v>Avril 2021</v>
      </c>
      <c r="I4" s="20" t="str">
        <f>DonneesB!X4</f>
        <v>Mai 2021</v>
      </c>
      <c r="J4" s="20" t="str">
        <f>DonneesB!Y4</f>
        <v>Juin 2021</v>
      </c>
      <c r="K4" s="20" t="str">
        <f>DonneesB!Z4</f>
        <v>Juillet 2021</v>
      </c>
      <c r="L4" s="20" t="str">
        <f>DonneesB!AA4</f>
        <v>Août 2021</v>
      </c>
      <c r="M4" s="20" t="str">
        <f>DonneesB!AB4</f>
        <v>Septembre 2021</v>
      </c>
      <c r="N4" s="20" t="str">
        <f>DonneesB!AC4</f>
        <v>Octobre 2021</v>
      </c>
      <c r="O4" s="20" t="str">
        <f>DonneesB!AD4</f>
        <v>Novembre 2021</v>
      </c>
      <c r="P4" s="20" t="str">
        <f>DonneesB!AE4</f>
        <v>Décembre 2021</v>
      </c>
    </row>
    <row r="5" spans="2:26" ht="21.75" customHeight="1" thickBot="1" x14ac:dyDescent="0.3">
      <c r="B5" s="26"/>
      <c r="C5" s="26"/>
      <c r="D5" s="26"/>
      <c r="E5" s="21" t="str">
        <f>IF(DonneesB!T4="","",DonneesB!S4)</f>
        <v>EUR</v>
      </c>
      <c r="F5" s="21" t="str">
        <f>IF(DonneesB!U4="","",DonneesB!S4)</f>
        <v>EUR</v>
      </c>
      <c r="G5" s="21" t="str">
        <f>IF(DonneesB!V4="","",DonneesB!S4)</f>
        <v>EUR</v>
      </c>
      <c r="H5" s="21" t="str">
        <f>IF(DonneesB!W4="","",DonneesB!S4)</f>
        <v>EUR</v>
      </c>
      <c r="I5" s="21" t="str">
        <f>IF(DonneesB!X4="","",DonneesB!S4)</f>
        <v>EUR</v>
      </c>
      <c r="J5" s="21" t="str">
        <f>IF(DonneesB!Y4="","",DonneesB!S4)</f>
        <v>EUR</v>
      </c>
      <c r="K5" s="21" t="str">
        <f>IF(DonneesB!Z4="","",DonneesB!S4)</f>
        <v>EUR</v>
      </c>
      <c r="L5" s="21" t="str">
        <f>IF(DonneesB!AA4="","",DonneesB!S4)</f>
        <v>EUR</v>
      </c>
      <c r="M5" s="21" t="str">
        <f>IF(DonneesB!AB4="","",DonneesB!S4)</f>
        <v>EUR</v>
      </c>
      <c r="N5" s="21" t="str">
        <f>IF(DonneesB!AC4="","",DonneesB!S4)</f>
        <v>EUR</v>
      </c>
      <c r="O5" s="21" t="str">
        <f>IF(DonneesB!AD4="","",DonneesB!S4)</f>
        <v>EUR</v>
      </c>
      <c r="P5" s="21" t="str">
        <f>IF(DonneesB!AE4="","",DonneesB!S4)</f>
        <v>EUR</v>
      </c>
    </row>
    <row r="6" spans="2:26" ht="15" hidden="1" customHeight="1" x14ac:dyDescent="0.25">
      <c r="E6" s="2" t="s">
        <v>11</v>
      </c>
    </row>
    <row r="7" spans="2:26" ht="15" hidden="1" customHeight="1" x14ac:dyDescent="0.25">
      <c r="B7" s="2" t="s">
        <v>28</v>
      </c>
      <c r="C7" s="2" t="s">
        <v>54</v>
      </c>
      <c r="D7" s="2" t="s">
        <v>13</v>
      </c>
      <c r="E7" t="s">
        <v>53</v>
      </c>
      <c r="F7" t="s">
        <v>52</v>
      </c>
      <c r="G7" t="s">
        <v>51</v>
      </c>
      <c r="H7" t="s">
        <v>50</v>
      </c>
      <c r="I7" t="s">
        <v>49</v>
      </c>
      <c r="J7" t="s">
        <v>48</v>
      </c>
      <c r="K7" t="s">
        <v>47</v>
      </c>
      <c r="L7" t="s">
        <v>46</v>
      </c>
      <c r="M7" t="s">
        <v>45</v>
      </c>
      <c r="N7" t="s">
        <v>44</v>
      </c>
      <c r="O7" t="s">
        <v>43</v>
      </c>
      <c r="P7" t="s">
        <v>42</v>
      </c>
    </row>
    <row r="8" spans="2:26" x14ac:dyDescent="0.25">
      <c r="B8" s="17" t="s">
        <v>91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26" x14ac:dyDescent="0.25">
      <c r="B9" s="18" t="s">
        <v>86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2:26" x14ac:dyDescent="0.25">
      <c r="C10" s="19" t="s">
        <v>58</v>
      </c>
      <c r="D10" s="19" t="s">
        <v>59</v>
      </c>
      <c r="E10" s="22">
        <v>0</v>
      </c>
      <c r="F10" s="22">
        <v>0</v>
      </c>
      <c r="G10" s="22">
        <v>26393.46</v>
      </c>
      <c r="H10" s="22">
        <v>26393.46</v>
      </c>
      <c r="I10" s="22">
        <v>26393.46</v>
      </c>
      <c r="J10" s="22">
        <v>26393.46</v>
      </c>
      <c r="K10" s="22">
        <v>26393.46</v>
      </c>
      <c r="L10" s="22">
        <v>26393.46</v>
      </c>
      <c r="M10" s="22">
        <v>26393.46</v>
      </c>
      <c r="N10" s="22">
        <v>26393.46</v>
      </c>
      <c r="O10" s="22">
        <v>26393.46</v>
      </c>
      <c r="P10" s="22">
        <v>26393.46</v>
      </c>
    </row>
    <row r="11" spans="2:26" x14ac:dyDescent="0.25">
      <c r="C11" s="19" t="s">
        <v>78</v>
      </c>
      <c r="D11" s="19" t="s">
        <v>79</v>
      </c>
      <c r="E11" s="22">
        <v>0</v>
      </c>
      <c r="F11" s="22">
        <v>32888.1</v>
      </c>
      <c r="G11" s="22">
        <v>32888.1</v>
      </c>
      <c r="H11" s="22">
        <v>32888.1</v>
      </c>
      <c r="I11" s="22">
        <v>32888.1</v>
      </c>
      <c r="J11" s="22">
        <v>32888.1</v>
      </c>
      <c r="K11" s="22">
        <v>32888.1</v>
      </c>
      <c r="L11" s="22">
        <v>32888.1</v>
      </c>
      <c r="M11" s="22">
        <v>32888.1</v>
      </c>
      <c r="N11" s="22">
        <v>32888.1</v>
      </c>
      <c r="O11" s="22">
        <v>32888.1</v>
      </c>
      <c r="P11" s="22">
        <v>32888.1</v>
      </c>
    </row>
    <row r="12" spans="2:26" x14ac:dyDescent="0.25">
      <c r="C12" s="19" t="s">
        <v>80</v>
      </c>
      <c r="D12" s="19" t="s">
        <v>59</v>
      </c>
      <c r="E12" s="22">
        <v>0</v>
      </c>
      <c r="F12" s="22">
        <v>0</v>
      </c>
      <c r="G12" s="22">
        <v>17595.64</v>
      </c>
      <c r="H12" s="22">
        <v>17595.64</v>
      </c>
      <c r="I12" s="22">
        <v>17595.64</v>
      </c>
      <c r="J12" s="22">
        <v>17595.64</v>
      </c>
      <c r="K12" s="22">
        <v>17595.64</v>
      </c>
      <c r="L12" s="22">
        <v>17595.64</v>
      </c>
      <c r="M12" s="22">
        <v>17595.64</v>
      </c>
      <c r="N12" s="22">
        <v>17595.64</v>
      </c>
      <c r="O12" s="22">
        <v>17595.64</v>
      </c>
      <c r="P12" s="22">
        <v>17595.64</v>
      </c>
    </row>
    <row r="13" spans="2:26" x14ac:dyDescent="0.25">
      <c r="B13" s="18" t="s">
        <v>82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2:26" x14ac:dyDescent="0.25">
      <c r="C14" s="19" t="s">
        <v>58</v>
      </c>
      <c r="D14" s="19" t="s">
        <v>59</v>
      </c>
      <c r="E14" s="22">
        <v>0</v>
      </c>
      <c r="F14" s="22">
        <v>0</v>
      </c>
      <c r="G14" s="22">
        <v>-391.01</v>
      </c>
      <c r="H14" s="22">
        <v>-1124.1600000000001</v>
      </c>
      <c r="I14" s="22">
        <v>-1857.31</v>
      </c>
      <c r="J14" s="22">
        <v>-2590.46</v>
      </c>
      <c r="K14" s="22">
        <v>-3323.61</v>
      </c>
      <c r="L14" s="22">
        <v>-4056.76</v>
      </c>
      <c r="M14" s="22">
        <v>-4789.91</v>
      </c>
      <c r="N14" s="22">
        <v>-5523.06</v>
      </c>
      <c r="O14" s="22">
        <v>-6256.21</v>
      </c>
      <c r="P14" s="22">
        <v>-6989.38</v>
      </c>
    </row>
    <row r="15" spans="2:26" x14ac:dyDescent="0.25">
      <c r="C15" s="19" t="s">
        <v>78</v>
      </c>
      <c r="D15" s="19" t="s">
        <v>79</v>
      </c>
      <c r="E15" s="22">
        <v>0</v>
      </c>
      <c r="F15" s="22">
        <v>-304.52</v>
      </c>
      <c r="G15" s="22">
        <v>-1218.08</v>
      </c>
      <c r="H15" s="22">
        <v>-2131.64</v>
      </c>
      <c r="I15" s="22">
        <v>-3045.2</v>
      </c>
      <c r="J15" s="22">
        <v>-3958.76</v>
      </c>
      <c r="K15" s="22">
        <v>-4872.32</v>
      </c>
      <c r="L15" s="22">
        <v>-5785.88</v>
      </c>
      <c r="M15" s="22">
        <v>-6699.44</v>
      </c>
      <c r="N15" s="22">
        <v>-7613</v>
      </c>
      <c r="O15" s="22">
        <v>-8526.56</v>
      </c>
      <c r="P15" s="22">
        <v>-9440.1</v>
      </c>
    </row>
    <row r="16" spans="2:26" x14ac:dyDescent="0.25">
      <c r="C16" s="19" t="s">
        <v>80</v>
      </c>
      <c r="D16" s="19" t="s">
        <v>59</v>
      </c>
      <c r="E16" s="22">
        <v>0</v>
      </c>
      <c r="F16" s="22">
        <v>0</v>
      </c>
      <c r="G16" s="22">
        <v>-260.68</v>
      </c>
      <c r="H16" s="22">
        <v>-749.45</v>
      </c>
      <c r="I16" s="22">
        <v>-1238.22</v>
      </c>
      <c r="J16" s="22">
        <v>-1726.99</v>
      </c>
      <c r="K16" s="22">
        <v>-2215.7600000000002</v>
      </c>
      <c r="L16" s="22">
        <v>-2704.53</v>
      </c>
      <c r="M16" s="22">
        <v>-3193.3</v>
      </c>
      <c r="N16" s="22">
        <v>-3682.07</v>
      </c>
      <c r="O16" s="22">
        <v>-4170.84</v>
      </c>
      <c r="P16" s="22">
        <v>-4659.59</v>
      </c>
    </row>
    <row r="17" spans="2:16" x14ac:dyDescent="0.25">
      <c r="B17" s="18" t="s">
        <v>87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2:16" x14ac:dyDescent="0.25">
      <c r="C18" s="19" t="s">
        <v>58</v>
      </c>
      <c r="D18" s="19" t="s">
        <v>59</v>
      </c>
      <c r="E18" s="22">
        <v>0</v>
      </c>
      <c r="F18" s="22">
        <v>0</v>
      </c>
      <c r="G18" s="22">
        <v>26002.45</v>
      </c>
      <c r="H18" s="22">
        <v>25269.3</v>
      </c>
      <c r="I18" s="22">
        <v>24536.15</v>
      </c>
      <c r="J18" s="22">
        <v>23803</v>
      </c>
      <c r="K18" s="22">
        <v>23069.85</v>
      </c>
      <c r="L18" s="22">
        <v>22336.7</v>
      </c>
      <c r="M18" s="22">
        <v>21603.55</v>
      </c>
      <c r="N18" s="22">
        <v>20870.400000000001</v>
      </c>
      <c r="O18" s="22">
        <v>20137.25</v>
      </c>
      <c r="P18" s="22">
        <v>19404.080000000002</v>
      </c>
    </row>
    <row r="19" spans="2:16" x14ac:dyDescent="0.25">
      <c r="C19" s="19" t="s">
        <v>78</v>
      </c>
      <c r="D19" s="19" t="s">
        <v>79</v>
      </c>
      <c r="E19" s="22">
        <v>0</v>
      </c>
      <c r="F19" s="22">
        <v>32583.58</v>
      </c>
      <c r="G19" s="22">
        <v>31670.02</v>
      </c>
      <c r="H19" s="22">
        <v>30756.46</v>
      </c>
      <c r="I19" s="22">
        <v>29842.9</v>
      </c>
      <c r="J19" s="22">
        <v>28929.34</v>
      </c>
      <c r="K19" s="22">
        <v>28015.78</v>
      </c>
      <c r="L19" s="22">
        <v>27102.22</v>
      </c>
      <c r="M19" s="22">
        <v>26188.66</v>
      </c>
      <c r="N19" s="22">
        <v>25275.1</v>
      </c>
      <c r="O19" s="22">
        <v>24361.54</v>
      </c>
      <c r="P19" s="22">
        <v>23448</v>
      </c>
    </row>
    <row r="20" spans="2:16" x14ac:dyDescent="0.25">
      <c r="C20" s="19" t="s">
        <v>80</v>
      </c>
      <c r="D20" s="19" t="s">
        <v>59</v>
      </c>
      <c r="E20" s="22">
        <v>0</v>
      </c>
      <c r="F20" s="22">
        <v>0</v>
      </c>
      <c r="G20" s="22">
        <v>17334.96</v>
      </c>
      <c r="H20" s="22">
        <v>16846.189999999999</v>
      </c>
      <c r="I20" s="22">
        <v>16357.42</v>
      </c>
      <c r="J20" s="22">
        <v>15868.65</v>
      </c>
      <c r="K20" s="22">
        <v>15379.88</v>
      </c>
      <c r="L20" s="22">
        <v>14891.11</v>
      </c>
      <c r="M20" s="22">
        <v>14402.34</v>
      </c>
      <c r="N20" s="22">
        <v>13913.57</v>
      </c>
      <c r="O20" s="22">
        <v>13424.8</v>
      </c>
      <c r="P20" s="22">
        <v>12936.05</v>
      </c>
    </row>
    <row r="21" spans="2:16" x14ac:dyDescent="0.25">
      <c r="B21" s="18" t="s">
        <v>83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2:16" x14ac:dyDescent="0.25">
      <c r="C22" s="19" t="s">
        <v>58</v>
      </c>
      <c r="D22" s="19" t="s">
        <v>59</v>
      </c>
      <c r="E22" s="22">
        <v>0</v>
      </c>
      <c r="F22" s="22">
        <v>0</v>
      </c>
      <c r="G22" s="22">
        <v>2.4300000000000002</v>
      </c>
      <c r="H22" s="22">
        <v>-23.6</v>
      </c>
      <c r="I22" s="22">
        <v>-27.12</v>
      </c>
      <c r="J22" s="22">
        <v>-51.4</v>
      </c>
      <c r="K22" s="22">
        <v>-53.12</v>
      </c>
      <c r="L22" s="22">
        <v>-64.790000000000006</v>
      </c>
      <c r="M22" s="22">
        <v>-86.45</v>
      </c>
      <c r="N22" s="22">
        <v>-85.45</v>
      </c>
      <c r="O22" s="22">
        <v>-105.36</v>
      </c>
      <c r="P22" s="22">
        <v>0</v>
      </c>
    </row>
    <row r="23" spans="2:16" x14ac:dyDescent="0.25">
      <c r="C23" s="19" t="s">
        <v>78</v>
      </c>
      <c r="D23" s="19" t="s">
        <v>79</v>
      </c>
      <c r="E23" s="22">
        <v>0</v>
      </c>
      <c r="F23" s="22">
        <v>-51.04</v>
      </c>
      <c r="G23" s="22">
        <v>-15.56</v>
      </c>
      <c r="H23" s="22">
        <v>-59.07</v>
      </c>
      <c r="I23" s="22">
        <v>-62.82</v>
      </c>
      <c r="J23" s="22">
        <v>-103.43</v>
      </c>
      <c r="K23" s="22">
        <v>-104.14</v>
      </c>
      <c r="L23" s="22">
        <v>-122.56</v>
      </c>
      <c r="M23" s="22">
        <v>-158.80000000000001</v>
      </c>
      <c r="N23" s="22">
        <v>-154.94</v>
      </c>
      <c r="O23" s="22">
        <v>-188.25</v>
      </c>
      <c r="P23" s="22">
        <v>0</v>
      </c>
    </row>
    <row r="24" spans="2:16" x14ac:dyDescent="0.25">
      <c r="C24" s="19" t="s">
        <v>80</v>
      </c>
      <c r="D24" s="19" t="s">
        <v>59</v>
      </c>
      <c r="E24" s="22">
        <v>0</v>
      </c>
      <c r="F24" s="22">
        <v>0</v>
      </c>
      <c r="G24" s="22">
        <v>1.61</v>
      </c>
      <c r="H24" s="22">
        <v>-15.74</v>
      </c>
      <c r="I24" s="22">
        <v>-18.09</v>
      </c>
      <c r="J24" s="22">
        <v>-34.29</v>
      </c>
      <c r="K24" s="22">
        <v>-35.43</v>
      </c>
      <c r="L24" s="22">
        <v>-43.22</v>
      </c>
      <c r="M24" s="22">
        <v>-57.66</v>
      </c>
      <c r="N24" s="22">
        <v>-57</v>
      </c>
      <c r="O24" s="22">
        <v>-70.27</v>
      </c>
      <c r="P24" s="22">
        <v>0</v>
      </c>
    </row>
    <row r="25" spans="2:16" x14ac:dyDescent="0.25">
      <c r="B25" s="18" t="s">
        <v>88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2:16" x14ac:dyDescent="0.25">
      <c r="C26" s="19" t="s">
        <v>58</v>
      </c>
      <c r="D26" s="19" t="s">
        <v>59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-102.57</v>
      </c>
    </row>
    <row r="27" spans="2:16" x14ac:dyDescent="0.25">
      <c r="C27" s="19" t="s">
        <v>78</v>
      </c>
      <c r="D27" s="19" t="s">
        <v>79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-181.31</v>
      </c>
    </row>
    <row r="28" spans="2:16" x14ac:dyDescent="0.25">
      <c r="C28" s="19" t="s">
        <v>80</v>
      </c>
      <c r="D28" s="19" t="s">
        <v>59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-68.39</v>
      </c>
    </row>
    <row r="29" spans="2:16" x14ac:dyDescent="0.25">
      <c r="B29" s="18" t="s">
        <v>89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2:16" x14ac:dyDescent="0.25">
      <c r="C30" s="19" t="s">
        <v>58</v>
      </c>
      <c r="D30" s="19" t="s">
        <v>59</v>
      </c>
      <c r="E30" s="22">
        <v>0</v>
      </c>
      <c r="F30" s="22">
        <v>0</v>
      </c>
      <c r="G30" s="22">
        <v>26000.02</v>
      </c>
      <c r="H30" s="22">
        <v>25292.9</v>
      </c>
      <c r="I30" s="22">
        <v>24563.27</v>
      </c>
      <c r="J30" s="22">
        <v>23854.400000000001</v>
      </c>
      <c r="K30" s="22">
        <v>23122.97</v>
      </c>
      <c r="L30" s="22">
        <v>22401.49</v>
      </c>
      <c r="M30" s="22">
        <v>21690</v>
      </c>
      <c r="N30" s="22">
        <v>20955.849999999999</v>
      </c>
      <c r="O30" s="22">
        <v>20242.61</v>
      </c>
      <c r="P30" s="22">
        <v>19506.650000000001</v>
      </c>
    </row>
    <row r="31" spans="2:16" x14ac:dyDescent="0.25">
      <c r="C31" s="19" t="s">
        <v>78</v>
      </c>
      <c r="D31" s="19" t="s">
        <v>79</v>
      </c>
      <c r="E31" s="22">
        <v>0</v>
      </c>
      <c r="F31" s="22">
        <v>32634.62</v>
      </c>
      <c r="G31" s="22">
        <v>31685.58</v>
      </c>
      <c r="H31" s="22">
        <v>30815.53</v>
      </c>
      <c r="I31" s="22">
        <v>29905.72</v>
      </c>
      <c r="J31" s="22">
        <v>29032.77</v>
      </c>
      <c r="K31" s="22">
        <v>28119.919999999998</v>
      </c>
      <c r="L31" s="22">
        <v>27224.78</v>
      </c>
      <c r="M31" s="22">
        <v>26347.46</v>
      </c>
      <c r="N31" s="22">
        <v>25430.04</v>
      </c>
      <c r="O31" s="22">
        <v>24549.79</v>
      </c>
      <c r="P31" s="22">
        <v>23629.31</v>
      </c>
    </row>
    <row r="32" spans="2:16" x14ac:dyDescent="0.25">
      <c r="C32" s="19" t="s">
        <v>80</v>
      </c>
      <c r="D32" s="19" t="s">
        <v>59</v>
      </c>
      <c r="E32" s="22">
        <v>0</v>
      </c>
      <c r="F32" s="22">
        <v>0</v>
      </c>
      <c r="G32" s="22">
        <v>17333.349999999999</v>
      </c>
      <c r="H32" s="22">
        <v>16861.93</v>
      </c>
      <c r="I32" s="22">
        <v>16375.51</v>
      </c>
      <c r="J32" s="22">
        <v>15902.94</v>
      </c>
      <c r="K32" s="22">
        <v>15415.31</v>
      </c>
      <c r="L32" s="22">
        <v>14934.33</v>
      </c>
      <c r="M32" s="22">
        <v>14460</v>
      </c>
      <c r="N32" s="22">
        <v>13970.57</v>
      </c>
      <c r="O32" s="22">
        <v>13495.07</v>
      </c>
      <c r="P32" s="22">
        <v>13004.44</v>
      </c>
    </row>
    <row r="33" spans="2:16" x14ac:dyDescent="0.25">
      <c r="B33" s="18" t="s">
        <v>90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2:16" x14ac:dyDescent="0.25">
      <c r="C34" s="19" t="s">
        <v>58</v>
      </c>
      <c r="D34" s="19" t="s">
        <v>59</v>
      </c>
      <c r="E34" s="22">
        <v>0</v>
      </c>
      <c r="F34" s="22">
        <v>0</v>
      </c>
      <c r="G34" s="22">
        <v>26002.45</v>
      </c>
      <c r="H34" s="22">
        <v>25269.3</v>
      </c>
      <c r="I34" s="22">
        <v>24536.15</v>
      </c>
      <c r="J34" s="22">
        <v>23803</v>
      </c>
      <c r="K34" s="22">
        <v>23069.85</v>
      </c>
      <c r="L34" s="22">
        <v>22336.7</v>
      </c>
      <c r="M34" s="22">
        <v>21603.55</v>
      </c>
      <c r="N34" s="22">
        <v>20870.400000000001</v>
      </c>
      <c r="O34" s="22">
        <v>20137.25</v>
      </c>
      <c r="P34" s="22">
        <v>19404.080000000002</v>
      </c>
    </row>
    <row r="35" spans="2:16" x14ac:dyDescent="0.25">
      <c r="C35" s="19" t="s">
        <v>78</v>
      </c>
      <c r="D35" s="19" t="s">
        <v>79</v>
      </c>
      <c r="E35" s="22">
        <v>0</v>
      </c>
      <c r="F35" s="22">
        <v>32583.58</v>
      </c>
      <c r="G35" s="22">
        <v>31670.02</v>
      </c>
      <c r="H35" s="22">
        <v>30756.46</v>
      </c>
      <c r="I35" s="22">
        <v>29842.9</v>
      </c>
      <c r="J35" s="22">
        <v>28929.34</v>
      </c>
      <c r="K35" s="22">
        <v>28015.78</v>
      </c>
      <c r="L35" s="22">
        <v>27102.22</v>
      </c>
      <c r="M35" s="22">
        <v>26188.66</v>
      </c>
      <c r="N35" s="22">
        <v>25275.1</v>
      </c>
      <c r="O35" s="22">
        <v>24361.54</v>
      </c>
      <c r="P35" s="22">
        <v>23448</v>
      </c>
    </row>
    <row r="36" spans="2:16" x14ac:dyDescent="0.25">
      <c r="C36" s="19" t="s">
        <v>80</v>
      </c>
      <c r="D36" s="19" t="s">
        <v>59</v>
      </c>
      <c r="E36" s="22">
        <v>0</v>
      </c>
      <c r="F36" s="22">
        <v>0</v>
      </c>
      <c r="G36" s="22">
        <v>17334.96</v>
      </c>
      <c r="H36" s="22">
        <v>16846.189999999999</v>
      </c>
      <c r="I36" s="22">
        <v>16357.42</v>
      </c>
      <c r="J36" s="22">
        <v>15868.65</v>
      </c>
      <c r="K36" s="22">
        <v>15379.88</v>
      </c>
      <c r="L36" s="22">
        <v>14891.11</v>
      </c>
      <c r="M36" s="22">
        <v>14402.34</v>
      </c>
      <c r="N36" s="22">
        <v>13913.57</v>
      </c>
      <c r="O36" s="22">
        <v>13424.8</v>
      </c>
      <c r="P36" s="22">
        <v>12936.05</v>
      </c>
    </row>
  </sheetData>
  <mergeCells count="4">
    <mergeCell ref="B2:P2"/>
    <mergeCell ref="B4:B5"/>
    <mergeCell ref="C4:C5"/>
    <mergeCell ref="D4:D5"/>
  </mergeCells>
  <pageMargins left="0.25" right="0.25" top="0.75" bottom="0.75" header="0.3" footer="0.3"/>
  <pageSetup paperSize="9" scale="25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6"/>
  <sheetViews>
    <sheetView workbookViewId="0"/>
  </sheetViews>
  <sheetFormatPr baseColWidth="10" defaultColWidth="21.42578125" defaultRowHeight="15" x14ac:dyDescent="0.25"/>
  <cols>
    <col min="1" max="16384" width="21.42578125" style="1"/>
  </cols>
  <sheetData>
    <row r="1" spans="1:58" x14ac:dyDescent="0.25">
      <c r="A1" s="1" t="s">
        <v>0</v>
      </c>
      <c r="B1" s="1" t="str">
        <f>AH4</f>
        <v>1035326</v>
      </c>
      <c r="C1" s="1" t="s">
        <v>1</v>
      </c>
      <c r="D1" s="1" t="str">
        <f>AI4</f>
        <v>DEB</v>
      </c>
      <c r="E1" s="1" t="s">
        <v>2</v>
      </c>
      <c r="F1" s="1" t="str">
        <f>AJ4</f>
        <v>22/09/2021</v>
      </c>
    </row>
    <row r="2" spans="1:58" x14ac:dyDescent="0.25">
      <c r="A2" s="1" t="s">
        <v>6</v>
      </c>
      <c r="B2" s="1" t="str">
        <f>AF4</f>
        <v>01/01/2021</v>
      </c>
      <c r="C2" s="1" t="s">
        <v>7</v>
      </c>
      <c r="D2" s="1" t="str">
        <f>AG4</f>
        <v>31/12/2021</v>
      </c>
    </row>
    <row r="3" spans="1:58" s="3" customFormat="1" ht="15" customHeight="1" x14ac:dyDescent="0.25">
      <c r="A3" s="5" t="s">
        <v>8</v>
      </c>
      <c r="B3" s="5" t="s">
        <v>14</v>
      </c>
      <c r="C3" s="5" t="s">
        <v>29</v>
      </c>
      <c r="D3" s="5" t="s">
        <v>12</v>
      </c>
      <c r="E3" s="5" t="s">
        <v>54</v>
      </c>
      <c r="F3" s="5" t="s">
        <v>13</v>
      </c>
      <c r="G3" s="15" t="s">
        <v>39</v>
      </c>
      <c r="H3" s="15" t="s">
        <v>30</v>
      </c>
      <c r="I3" s="15" t="s">
        <v>31</v>
      </c>
      <c r="J3" s="15" t="s">
        <v>32</v>
      </c>
      <c r="K3" s="15" t="s">
        <v>33</v>
      </c>
      <c r="L3" s="15" t="s">
        <v>34</v>
      </c>
      <c r="M3" s="15" t="s">
        <v>35</v>
      </c>
      <c r="N3" s="15" t="s">
        <v>36</v>
      </c>
      <c r="O3" s="15" t="s">
        <v>37</v>
      </c>
      <c r="P3" s="15" t="s">
        <v>38</v>
      </c>
      <c r="Q3" s="15" t="s">
        <v>40</v>
      </c>
      <c r="R3" s="16" t="s">
        <v>41</v>
      </c>
      <c r="S3" s="16" t="s">
        <v>27</v>
      </c>
      <c r="T3" s="6" t="s">
        <v>15</v>
      </c>
      <c r="U3" s="6" t="s">
        <v>16</v>
      </c>
      <c r="V3" s="6" t="s">
        <v>17</v>
      </c>
      <c r="W3" s="6" t="s">
        <v>18</v>
      </c>
      <c r="X3" s="6" t="s">
        <v>20</v>
      </c>
      <c r="Y3" s="6" t="s">
        <v>21</v>
      </c>
      <c r="Z3" s="6" t="s">
        <v>22</v>
      </c>
      <c r="AA3" s="6" t="s">
        <v>23</v>
      </c>
      <c r="AB3" s="6" t="s">
        <v>24</v>
      </c>
      <c r="AC3" s="6" t="s">
        <v>25</v>
      </c>
      <c r="AD3" s="6" t="s">
        <v>26</v>
      </c>
      <c r="AE3" s="6" t="s">
        <v>19</v>
      </c>
      <c r="AF3" s="6" t="s">
        <v>9</v>
      </c>
      <c r="AG3" s="6" t="s">
        <v>10</v>
      </c>
      <c r="AH3" s="6" t="s">
        <v>3</v>
      </c>
      <c r="AI3" s="6" t="s">
        <v>4</v>
      </c>
      <c r="AJ3" s="6" t="s">
        <v>5</v>
      </c>
      <c r="AK3" s="6"/>
      <c r="AL3" s="6"/>
      <c r="AM3" s="6"/>
      <c r="AN3" s="6"/>
      <c r="AO3" s="5"/>
      <c r="AP3" s="4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1:58" x14ac:dyDescent="0.25">
      <c r="A4" t="s">
        <v>55</v>
      </c>
      <c r="B4" t="s">
        <v>56</v>
      </c>
      <c r="C4" s="1" t="str">
        <f t="shared" ref="C4:C16" si="0">CONCATENATE(A4," - ",B4)</f>
        <v>IND - Qualiac</v>
      </c>
      <c r="D4" s="1" t="s">
        <v>57</v>
      </c>
      <c r="E4" s="1" t="s">
        <v>58</v>
      </c>
      <c r="F4" s="1" t="s">
        <v>59</v>
      </c>
      <c r="G4" s="9">
        <v>0</v>
      </c>
      <c r="H4" s="9">
        <v>0</v>
      </c>
      <c r="I4" s="9">
        <v>411.29</v>
      </c>
      <c r="J4" s="9">
        <v>738.71</v>
      </c>
      <c r="K4" s="9">
        <v>761.29</v>
      </c>
      <c r="L4" s="9">
        <v>738.71</v>
      </c>
      <c r="M4" s="9">
        <v>761.29</v>
      </c>
      <c r="N4" s="9">
        <v>750</v>
      </c>
      <c r="O4" s="9">
        <v>738.71</v>
      </c>
      <c r="P4" s="9">
        <v>761.29</v>
      </c>
      <c r="Q4" s="9">
        <v>738.71</v>
      </c>
      <c r="R4" s="9">
        <v>761.29</v>
      </c>
      <c r="S4" s="1" t="s">
        <v>60</v>
      </c>
      <c r="T4" s="1" t="s">
        <v>61</v>
      </c>
      <c r="U4" s="1" t="s">
        <v>62</v>
      </c>
      <c r="V4" s="1" t="s">
        <v>63</v>
      </c>
      <c r="W4" s="1" t="s">
        <v>64</v>
      </c>
      <c r="X4" s="1" t="s">
        <v>65</v>
      </c>
      <c r="Y4" s="1" t="s">
        <v>66</v>
      </c>
      <c r="Z4" s="1" t="s">
        <v>67</v>
      </c>
      <c r="AA4" s="1" t="s">
        <v>68</v>
      </c>
      <c r="AB4" s="1" t="s">
        <v>69</v>
      </c>
      <c r="AC4" s="1" t="s">
        <v>70</v>
      </c>
      <c r="AD4" s="1" t="s">
        <v>71</v>
      </c>
      <c r="AE4" s="1" t="s">
        <v>72</v>
      </c>
      <c r="AF4" s="1" t="s">
        <v>73</v>
      </c>
      <c r="AG4" s="1" t="s">
        <v>74</v>
      </c>
      <c r="AH4" s="1" t="s">
        <v>75</v>
      </c>
      <c r="AI4" s="1" t="s">
        <v>76</v>
      </c>
      <c r="AJ4" s="1" t="s">
        <v>77</v>
      </c>
    </row>
    <row r="5" spans="1:58" x14ac:dyDescent="0.25">
      <c r="A5" t="s">
        <v>55</v>
      </c>
      <c r="B5" t="s">
        <v>56</v>
      </c>
      <c r="C5" s="1" t="str">
        <f t="shared" si="0"/>
        <v>IND - Qualiac</v>
      </c>
      <c r="D5" s="1" t="s">
        <v>57</v>
      </c>
      <c r="E5" s="1" t="s">
        <v>78</v>
      </c>
      <c r="F5" s="1" t="s">
        <v>79</v>
      </c>
      <c r="G5" s="9">
        <v>0</v>
      </c>
      <c r="H5" s="9">
        <v>269.14</v>
      </c>
      <c r="I5" s="9">
        <v>1007.12</v>
      </c>
      <c r="J5" s="9">
        <v>921.74</v>
      </c>
      <c r="K5" s="9">
        <v>962.26</v>
      </c>
      <c r="L5" s="9">
        <v>921.74</v>
      </c>
      <c r="M5" s="9">
        <v>962.26</v>
      </c>
      <c r="N5" s="9">
        <v>942</v>
      </c>
      <c r="O5" s="9">
        <v>921.74</v>
      </c>
      <c r="P5" s="9">
        <v>962.26</v>
      </c>
      <c r="Q5" s="9">
        <v>921.74</v>
      </c>
      <c r="R5" s="9">
        <v>962.26</v>
      </c>
      <c r="S5" s="1" t="s">
        <v>60</v>
      </c>
      <c r="T5" s="1" t="s">
        <v>61</v>
      </c>
      <c r="U5" s="1" t="s">
        <v>62</v>
      </c>
      <c r="V5" s="1" t="s">
        <v>63</v>
      </c>
      <c r="W5" s="1" t="s">
        <v>64</v>
      </c>
      <c r="X5" s="1" t="s">
        <v>65</v>
      </c>
      <c r="Y5" s="1" t="s">
        <v>66</v>
      </c>
      <c r="Z5" s="1" t="s">
        <v>67</v>
      </c>
      <c r="AA5" s="1" t="s">
        <v>68</v>
      </c>
      <c r="AB5" s="1" t="s">
        <v>69</v>
      </c>
      <c r="AC5" s="1" t="s">
        <v>70</v>
      </c>
      <c r="AD5" s="1" t="s">
        <v>71</v>
      </c>
      <c r="AE5" s="1" t="s">
        <v>72</v>
      </c>
      <c r="AF5" s="1" t="s">
        <v>73</v>
      </c>
      <c r="AG5" s="1" t="s">
        <v>74</v>
      </c>
      <c r="AH5" s="1" t="s">
        <v>75</v>
      </c>
      <c r="AI5" s="1" t="s">
        <v>76</v>
      </c>
      <c r="AJ5" s="1" t="s">
        <v>77</v>
      </c>
    </row>
    <row r="6" spans="1:58" x14ac:dyDescent="0.25">
      <c r="A6" t="s">
        <v>55</v>
      </c>
      <c r="B6" t="s">
        <v>56</v>
      </c>
      <c r="C6" s="1" t="str">
        <f t="shared" si="0"/>
        <v>IND - Qualiac</v>
      </c>
      <c r="D6" s="1" t="s">
        <v>57</v>
      </c>
      <c r="E6" s="1" t="s">
        <v>80</v>
      </c>
      <c r="F6" s="1" t="s">
        <v>59</v>
      </c>
      <c r="G6" s="9">
        <v>0</v>
      </c>
      <c r="H6" s="9">
        <v>0</v>
      </c>
      <c r="I6" s="9">
        <v>274.19</v>
      </c>
      <c r="J6" s="9">
        <v>492.47</v>
      </c>
      <c r="K6" s="9">
        <v>507.53</v>
      </c>
      <c r="L6" s="9">
        <v>492.47</v>
      </c>
      <c r="M6" s="9">
        <v>507.53</v>
      </c>
      <c r="N6" s="9">
        <v>500</v>
      </c>
      <c r="O6" s="9">
        <v>492.47</v>
      </c>
      <c r="P6" s="9">
        <v>507.53</v>
      </c>
      <c r="Q6" s="9">
        <v>492.47</v>
      </c>
      <c r="R6" s="9">
        <v>507.53</v>
      </c>
      <c r="S6" s="1" t="s">
        <v>60</v>
      </c>
      <c r="T6" s="1" t="s">
        <v>61</v>
      </c>
      <c r="U6" s="1" t="s">
        <v>62</v>
      </c>
      <c r="V6" s="1" t="s">
        <v>63</v>
      </c>
      <c r="W6" s="1" t="s">
        <v>64</v>
      </c>
      <c r="X6" s="1" t="s">
        <v>65</v>
      </c>
      <c r="Y6" s="1" t="s">
        <v>66</v>
      </c>
      <c r="Z6" s="1" t="s">
        <v>67</v>
      </c>
      <c r="AA6" s="1" t="s">
        <v>68</v>
      </c>
      <c r="AB6" s="1" t="s">
        <v>69</v>
      </c>
      <c r="AC6" s="1" t="s">
        <v>70</v>
      </c>
      <c r="AD6" s="1" t="s">
        <v>71</v>
      </c>
      <c r="AE6" s="1" t="s">
        <v>72</v>
      </c>
      <c r="AF6" s="1" t="s">
        <v>73</v>
      </c>
      <c r="AG6" s="1" t="s">
        <v>74</v>
      </c>
      <c r="AH6" s="1" t="s">
        <v>75</v>
      </c>
      <c r="AI6" s="1" t="s">
        <v>76</v>
      </c>
      <c r="AJ6" s="1" t="s">
        <v>77</v>
      </c>
    </row>
    <row r="7" spans="1:58" x14ac:dyDescent="0.25">
      <c r="A7" t="s">
        <v>55</v>
      </c>
      <c r="B7" t="s">
        <v>56</v>
      </c>
      <c r="C7" s="1" t="str">
        <f t="shared" si="0"/>
        <v>IND - Qualiac</v>
      </c>
      <c r="D7" s="1" t="s">
        <v>81</v>
      </c>
      <c r="E7" s="1" t="s">
        <v>58</v>
      </c>
      <c r="F7" s="1" t="s">
        <v>59</v>
      </c>
      <c r="G7" s="9">
        <v>0</v>
      </c>
      <c r="H7" s="9">
        <v>0</v>
      </c>
      <c r="I7" s="9">
        <v>-17.850000000000001</v>
      </c>
      <c r="J7" s="9">
        <v>-31.59</v>
      </c>
      <c r="K7" s="9">
        <v>-31.66</v>
      </c>
      <c r="L7" s="9">
        <v>-29.84</v>
      </c>
      <c r="M7" s="9">
        <v>-29.86</v>
      </c>
      <c r="N7" s="9">
        <v>-28.52</v>
      </c>
      <c r="O7" s="9">
        <v>-27.22</v>
      </c>
      <c r="P7" s="9">
        <v>-27.15</v>
      </c>
      <c r="Q7" s="9">
        <v>-25.46</v>
      </c>
      <c r="R7" s="9">
        <v>-25.34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  <c r="AF7" s="1" t="s">
        <v>73</v>
      </c>
      <c r="AG7" s="1" t="s">
        <v>74</v>
      </c>
      <c r="AH7" s="1" t="s">
        <v>75</v>
      </c>
      <c r="AI7" s="1" t="s">
        <v>76</v>
      </c>
      <c r="AJ7" s="1" t="s">
        <v>77</v>
      </c>
    </row>
    <row r="8" spans="1:58" x14ac:dyDescent="0.25">
      <c r="A8" t="s">
        <v>55</v>
      </c>
      <c r="B8" t="s">
        <v>56</v>
      </c>
      <c r="C8" s="1" t="str">
        <f t="shared" si="0"/>
        <v>IND - Qualiac</v>
      </c>
      <c r="D8" s="1" t="s">
        <v>81</v>
      </c>
      <c r="E8" s="1" t="s">
        <v>78</v>
      </c>
      <c r="F8" s="1" t="s">
        <v>79</v>
      </c>
      <c r="G8" s="9">
        <v>0</v>
      </c>
      <c r="H8" s="9">
        <v>-15.66</v>
      </c>
      <c r="I8" s="9">
        <v>-58.08</v>
      </c>
      <c r="J8" s="9">
        <v>-51.69</v>
      </c>
      <c r="K8" s="9">
        <v>-52.44</v>
      </c>
      <c r="L8" s="9">
        <v>-48.79</v>
      </c>
      <c r="M8" s="9">
        <v>-49.41</v>
      </c>
      <c r="N8" s="9">
        <v>-46.87</v>
      </c>
      <c r="O8" s="9">
        <v>-44.42</v>
      </c>
      <c r="P8" s="9">
        <v>-44.84</v>
      </c>
      <c r="Q8" s="9">
        <v>-41.49</v>
      </c>
      <c r="R8" s="9">
        <v>-41.77</v>
      </c>
      <c r="S8" s="1" t="s">
        <v>60</v>
      </c>
      <c r="T8" s="1" t="s">
        <v>61</v>
      </c>
      <c r="U8" s="1" t="s">
        <v>62</v>
      </c>
      <c r="V8" s="1" t="s">
        <v>63</v>
      </c>
      <c r="W8" s="1" t="s">
        <v>64</v>
      </c>
      <c r="X8" s="1" t="s">
        <v>65</v>
      </c>
      <c r="Y8" s="1" t="s">
        <v>66</v>
      </c>
      <c r="Z8" s="1" t="s">
        <v>67</v>
      </c>
      <c r="AA8" s="1" t="s">
        <v>68</v>
      </c>
      <c r="AB8" s="1" t="s">
        <v>69</v>
      </c>
      <c r="AC8" s="1" t="s">
        <v>70</v>
      </c>
      <c r="AD8" s="1" t="s">
        <v>71</v>
      </c>
      <c r="AE8" s="1" t="s">
        <v>72</v>
      </c>
      <c r="AF8" s="1" t="s">
        <v>73</v>
      </c>
      <c r="AG8" s="1" t="s">
        <v>74</v>
      </c>
      <c r="AH8" s="1" t="s">
        <v>75</v>
      </c>
      <c r="AI8" s="1" t="s">
        <v>76</v>
      </c>
      <c r="AJ8" s="1" t="s">
        <v>77</v>
      </c>
    </row>
    <row r="9" spans="1:58" x14ac:dyDescent="0.25">
      <c r="A9" t="s">
        <v>55</v>
      </c>
      <c r="B9" t="s">
        <v>56</v>
      </c>
      <c r="C9" s="1" t="str">
        <f t="shared" si="0"/>
        <v>IND - Qualiac</v>
      </c>
      <c r="D9" s="1" t="s">
        <v>81</v>
      </c>
      <c r="E9" s="1" t="s">
        <v>80</v>
      </c>
      <c r="F9" s="1" t="s">
        <v>59</v>
      </c>
      <c r="G9" s="9">
        <v>0</v>
      </c>
      <c r="H9" s="9">
        <v>0</v>
      </c>
      <c r="I9" s="9">
        <v>-11.9</v>
      </c>
      <c r="J9" s="9">
        <v>-21.06</v>
      </c>
      <c r="K9" s="9">
        <v>-21.11</v>
      </c>
      <c r="L9" s="9">
        <v>-19.899999999999999</v>
      </c>
      <c r="M9" s="9">
        <v>-19.899999999999999</v>
      </c>
      <c r="N9" s="9">
        <v>-19.010000000000002</v>
      </c>
      <c r="O9" s="9">
        <v>-18.149999999999999</v>
      </c>
      <c r="P9" s="9">
        <v>-18.100000000000001</v>
      </c>
      <c r="Q9" s="9">
        <v>-16.98</v>
      </c>
      <c r="R9" s="9">
        <v>-16.89</v>
      </c>
      <c r="S9" s="1" t="s">
        <v>60</v>
      </c>
      <c r="T9" s="1" t="s">
        <v>61</v>
      </c>
      <c r="U9" s="1" t="s">
        <v>62</v>
      </c>
      <c r="V9" s="1" t="s">
        <v>63</v>
      </c>
      <c r="W9" s="1" t="s">
        <v>64</v>
      </c>
      <c r="X9" s="1" t="s">
        <v>65</v>
      </c>
      <c r="Y9" s="1" t="s">
        <v>66</v>
      </c>
      <c r="Z9" s="1" t="s">
        <v>67</v>
      </c>
      <c r="AA9" s="1" t="s">
        <v>68</v>
      </c>
      <c r="AB9" s="1" t="s">
        <v>69</v>
      </c>
      <c r="AC9" s="1" t="s">
        <v>70</v>
      </c>
      <c r="AD9" s="1" t="s">
        <v>71</v>
      </c>
      <c r="AE9" s="1" t="s">
        <v>72</v>
      </c>
      <c r="AF9" s="1" t="s">
        <v>73</v>
      </c>
      <c r="AG9" s="1" t="s">
        <v>74</v>
      </c>
      <c r="AH9" s="1" t="s">
        <v>75</v>
      </c>
      <c r="AI9" s="1" t="s">
        <v>76</v>
      </c>
      <c r="AJ9" s="1" t="s">
        <v>77</v>
      </c>
    </row>
    <row r="10" spans="1:58" x14ac:dyDescent="0.25">
      <c r="A10" t="s">
        <v>55</v>
      </c>
      <c r="B10" t="s">
        <v>56</v>
      </c>
      <c r="C10" s="1" t="str">
        <f t="shared" si="0"/>
        <v>IND - Qualiac</v>
      </c>
      <c r="D10" s="1" t="s">
        <v>82</v>
      </c>
      <c r="E10" s="1" t="s">
        <v>58</v>
      </c>
      <c r="F10" s="1" t="s">
        <v>59</v>
      </c>
      <c r="G10" s="9">
        <v>0</v>
      </c>
      <c r="H10" s="9">
        <v>0</v>
      </c>
      <c r="I10" s="9">
        <v>-391.01</v>
      </c>
      <c r="J10" s="9">
        <v>-733.15</v>
      </c>
      <c r="K10" s="9">
        <v>-733.15</v>
      </c>
      <c r="L10" s="9">
        <v>-733.15</v>
      </c>
      <c r="M10" s="9">
        <v>-733.15</v>
      </c>
      <c r="N10" s="9">
        <v>-733.15</v>
      </c>
      <c r="O10" s="9">
        <v>-733.15</v>
      </c>
      <c r="P10" s="9">
        <v>-733.15</v>
      </c>
      <c r="Q10" s="9">
        <v>-733.15</v>
      </c>
      <c r="R10" s="9">
        <v>-733.17</v>
      </c>
      <c r="S10" s="1" t="s">
        <v>60</v>
      </c>
      <c r="T10" s="1" t="s">
        <v>61</v>
      </c>
      <c r="U10" s="1" t="s">
        <v>62</v>
      </c>
      <c r="V10" s="1" t="s">
        <v>63</v>
      </c>
      <c r="W10" s="1" t="s">
        <v>64</v>
      </c>
      <c r="X10" s="1" t="s">
        <v>65</v>
      </c>
      <c r="Y10" s="1" t="s">
        <v>66</v>
      </c>
      <c r="Z10" s="1" t="s">
        <v>67</v>
      </c>
      <c r="AA10" s="1" t="s">
        <v>68</v>
      </c>
      <c r="AB10" s="1" t="s">
        <v>69</v>
      </c>
      <c r="AC10" s="1" t="s">
        <v>70</v>
      </c>
      <c r="AD10" s="1" t="s">
        <v>71</v>
      </c>
      <c r="AE10" s="1" t="s">
        <v>72</v>
      </c>
      <c r="AF10" s="1" t="s">
        <v>73</v>
      </c>
      <c r="AG10" s="1" t="s">
        <v>74</v>
      </c>
      <c r="AH10" s="1" t="s">
        <v>75</v>
      </c>
      <c r="AI10" s="1" t="s">
        <v>76</v>
      </c>
      <c r="AJ10" s="1" t="s">
        <v>77</v>
      </c>
    </row>
    <row r="11" spans="1:58" x14ac:dyDescent="0.25">
      <c r="A11" t="s">
        <v>55</v>
      </c>
      <c r="B11" t="s">
        <v>56</v>
      </c>
      <c r="C11" s="1" t="str">
        <f t="shared" si="0"/>
        <v>IND - Qualiac</v>
      </c>
      <c r="D11" s="1" t="s">
        <v>82</v>
      </c>
      <c r="E11" s="1" t="s">
        <v>78</v>
      </c>
      <c r="F11" s="1" t="s">
        <v>79</v>
      </c>
      <c r="G11" s="9">
        <v>0</v>
      </c>
      <c r="H11" s="9">
        <v>-304.52</v>
      </c>
      <c r="I11" s="9">
        <v>-913.56</v>
      </c>
      <c r="J11" s="9">
        <v>-913.56</v>
      </c>
      <c r="K11" s="9">
        <v>-913.56</v>
      </c>
      <c r="L11" s="9">
        <v>-913.56</v>
      </c>
      <c r="M11" s="9">
        <v>-913.56</v>
      </c>
      <c r="N11" s="9">
        <v>-913.56</v>
      </c>
      <c r="O11" s="9">
        <v>-913.56</v>
      </c>
      <c r="P11" s="9">
        <v>-913.56</v>
      </c>
      <c r="Q11" s="9">
        <v>-913.56</v>
      </c>
      <c r="R11" s="9">
        <v>-913.54</v>
      </c>
      <c r="S11" s="1" t="s">
        <v>60</v>
      </c>
      <c r="T11" s="1" t="s">
        <v>61</v>
      </c>
      <c r="U11" s="1" t="s">
        <v>62</v>
      </c>
      <c r="V11" s="1" t="s">
        <v>63</v>
      </c>
      <c r="W11" s="1" t="s">
        <v>64</v>
      </c>
      <c r="X11" s="1" t="s">
        <v>65</v>
      </c>
      <c r="Y11" s="1" t="s">
        <v>66</v>
      </c>
      <c r="Z11" s="1" t="s">
        <v>67</v>
      </c>
      <c r="AA11" s="1" t="s">
        <v>68</v>
      </c>
      <c r="AB11" s="1" t="s">
        <v>69</v>
      </c>
      <c r="AC11" s="1" t="s">
        <v>70</v>
      </c>
      <c r="AD11" s="1" t="s">
        <v>71</v>
      </c>
      <c r="AE11" s="1" t="s">
        <v>72</v>
      </c>
      <c r="AF11" s="1" t="s">
        <v>73</v>
      </c>
      <c r="AG11" s="1" t="s">
        <v>74</v>
      </c>
      <c r="AH11" s="1" t="s">
        <v>75</v>
      </c>
      <c r="AI11" s="1" t="s">
        <v>76</v>
      </c>
      <c r="AJ11" s="1" t="s">
        <v>77</v>
      </c>
    </row>
    <row r="12" spans="1:58" x14ac:dyDescent="0.25">
      <c r="A12" t="s">
        <v>55</v>
      </c>
      <c r="B12" t="s">
        <v>56</v>
      </c>
      <c r="C12" s="1" t="str">
        <f t="shared" si="0"/>
        <v>IND - Qualiac</v>
      </c>
      <c r="D12" s="1" t="s">
        <v>82</v>
      </c>
      <c r="E12" s="1" t="s">
        <v>80</v>
      </c>
      <c r="F12" s="1" t="s">
        <v>59</v>
      </c>
      <c r="G12" s="9">
        <v>0</v>
      </c>
      <c r="H12" s="9">
        <v>0</v>
      </c>
      <c r="I12" s="9">
        <v>-260.68</v>
      </c>
      <c r="J12" s="9">
        <v>-488.77</v>
      </c>
      <c r="K12" s="9">
        <v>-488.77</v>
      </c>
      <c r="L12" s="9">
        <v>-488.77</v>
      </c>
      <c r="M12" s="9">
        <v>-488.77</v>
      </c>
      <c r="N12" s="9">
        <v>-488.77</v>
      </c>
      <c r="O12" s="9">
        <v>-488.77</v>
      </c>
      <c r="P12" s="9">
        <v>-488.77</v>
      </c>
      <c r="Q12" s="9">
        <v>-488.77</v>
      </c>
      <c r="R12" s="9">
        <v>-488.75</v>
      </c>
      <c r="S12" s="1" t="s">
        <v>60</v>
      </c>
      <c r="T12" s="1" t="s">
        <v>61</v>
      </c>
      <c r="U12" s="1" t="s">
        <v>62</v>
      </c>
      <c r="V12" s="1" t="s">
        <v>63</v>
      </c>
      <c r="W12" s="1" t="s">
        <v>64</v>
      </c>
      <c r="X12" s="1" t="s">
        <v>65</v>
      </c>
      <c r="Y12" s="1" t="s">
        <v>66</v>
      </c>
      <c r="Z12" s="1" t="s">
        <v>67</v>
      </c>
      <c r="AA12" s="1" t="s">
        <v>68</v>
      </c>
      <c r="AB12" s="1" t="s">
        <v>69</v>
      </c>
      <c r="AC12" s="1" t="s">
        <v>70</v>
      </c>
      <c r="AD12" s="1" t="s">
        <v>71</v>
      </c>
      <c r="AE12" s="1" t="s">
        <v>72</v>
      </c>
      <c r="AF12" s="1" t="s">
        <v>73</v>
      </c>
      <c r="AG12" s="1" t="s">
        <v>74</v>
      </c>
      <c r="AH12" s="1" t="s">
        <v>75</v>
      </c>
      <c r="AI12" s="1" t="s">
        <v>76</v>
      </c>
      <c r="AJ12" s="1" t="s">
        <v>77</v>
      </c>
    </row>
    <row r="13" spans="1:58" x14ac:dyDescent="0.25">
      <c r="A13" t="s">
        <v>55</v>
      </c>
      <c r="B13" t="s">
        <v>56</v>
      </c>
      <c r="C13" s="1" t="str">
        <f t="shared" si="0"/>
        <v>IND - Qualiac</v>
      </c>
      <c r="D13" s="1" t="s">
        <v>83</v>
      </c>
      <c r="E13" s="1" t="s">
        <v>58</v>
      </c>
      <c r="F13" s="1" t="s">
        <v>59</v>
      </c>
      <c r="G13" s="9">
        <v>0</v>
      </c>
      <c r="H13" s="9">
        <v>0</v>
      </c>
      <c r="I13" s="9">
        <v>2.4300000000000002</v>
      </c>
      <c r="J13" s="9">
        <v>-26.03</v>
      </c>
      <c r="K13" s="9">
        <v>-3.52</v>
      </c>
      <c r="L13" s="9">
        <v>-24.28</v>
      </c>
      <c r="M13" s="9">
        <v>-1.72</v>
      </c>
      <c r="N13" s="9">
        <v>-11.67</v>
      </c>
      <c r="O13" s="9">
        <v>-21.66</v>
      </c>
      <c r="P13" s="9">
        <v>0.99</v>
      </c>
      <c r="Q13" s="9">
        <v>-19.899999999999999</v>
      </c>
      <c r="R13" s="9">
        <v>2.78</v>
      </c>
      <c r="S13" s="1" t="s">
        <v>60</v>
      </c>
      <c r="T13" s="1" t="s">
        <v>61</v>
      </c>
      <c r="U13" s="1" t="s">
        <v>62</v>
      </c>
      <c r="V13" s="1" t="s">
        <v>63</v>
      </c>
      <c r="W13" s="1" t="s">
        <v>64</v>
      </c>
      <c r="X13" s="1" t="s">
        <v>65</v>
      </c>
      <c r="Y13" s="1" t="s">
        <v>66</v>
      </c>
      <c r="Z13" s="1" t="s">
        <v>67</v>
      </c>
      <c r="AA13" s="1" t="s">
        <v>68</v>
      </c>
      <c r="AB13" s="1" t="s">
        <v>69</v>
      </c>
      <c r="AC13" s="1" t="s">
        <v>70</v>
      </c>
      <c r="AD13" s="1" t="s">
        <v>71</v>
      </c>
      <c r="AE13" s="1" t="s">
        <v>72</v>
      </c>
      <c r="AF13" s="1" t="s">
        <v>73</v>
      </c>
      <c r="AG13" s="1" t="s">
        <v>74</v>
      </c>
      <c r="AH13" s="1" t="s">
        <v>75</v>
      </c>
      <c r="AI13" s="1" t="s">
        <v>76</v>
      </c>
      <c r="AJ13" s="1" t="s">
        <v>77</v>
      </c>
    </row>
    <row r="14" spans="1:58" x14ac:dyDescent="0.25">
      <c r="A14" t="s">
        <v>55</v>
      </c>
      <c r="B14" t="s">
        <v>56</v>
      </c>
      <c r="C14" s="1" t="str">
        <f t="shared" si="0"/>
        <v>IND - Qualiac</v>
      </c>
      <c r="D14" s="1" t="s">
        <v>83</v>
      </c>
      <c r="E14" s="1" t="s">
        <v>78</v>
      </c>
      <c r="F14" s="1" t="s">
        <v>79</v>
      </c>
      <c r="G14" s="9">
        <v>0</v>
      </c>
      <c r="H14" s="9">
        <v>-51.04</v>
      </c>
      <c r="I14" s="9">
        <v>35.479999999999997</v>
      </c>
      <c r="J14" s="9">
        <v>-43.51</v>
      </c>
      <c r="K14" s="9">
        <v>-3.74</v>
      </c>
      <c r="L14" s="9">
        <v>-40.61</v>
      </c>
      <c r="M14" s="9">
        <v>-0.71</v>
      </c>
      <c r="N14" s="9">
        <v>-18.43</v>
      </c>
      <c r="O14" s="9">
        <v>-36.24</v>
      </c>
      <c r="P14" s="9">
        <v>3.86</v>
      </c>
      <c r="Q14" s="9">
        <v>-33.31</v>
      </c>
      <c r="R14" s="9">
        <v>6.94</v>
      </c>
      <c r="S14" s="1" t="s">
        <v>60</v>
      </c>
      <c r="T14" s="1" t="s">
        <v>61</v>
      </c>
      <c r="U14" s="1" t="s">
        <v>62</v>
      </c>
      <c r="V14" s="1" t="s">
        <v>63</v>
      </c>
      <c r="W14" s="1" t="s">
        <v>64</v>
      </c>
      <c r="X14" s="1" t="s">
        <v>65</v>
      </c>
      <c r="Y14" s="1" t="s">
        <v>66</v>
      </c>
      <c r="Z14" s="1" t="s">
        <v>67</v>
      </c>
      <c r="AA14" s="1" t="s">
        <v>68</v>
      </c>
      <c r="AB14" s="1" t="s">
        <v>69</v>
      </c>
      <c r="AC14" s="1" t="s">
        <v>70</v>
      </c>
      <c r="AD14" s="1" t="s">
        <v>71</v>
      </c>
      <c r="AE14" s="1" t="s">
        <v>72</v>
      </c>
      <c r="AF14" s="1" t="s">
        <v>73</v>
      </c>
      <c r="AG14" s="1" t="s">
        <v>74</v>
      </c>
      <c r="AH14" s="1" t="s">
        <v>75</v>
      </c>
      <c r="AI14" s="1" t="s">
        <v>76</v>
      </c>
      <c r="AJ14" s="1" t="s">
        <v>77</v>
      </c>
    </row>
    <row r="15" spans="1:58" x14ac:dyDescent="0.25">
      <c r="A15" t="s">
        <v>55</v>
      </c>
      <c r="B15" t="s">
        <v>56</v>
      </c>
      <c r="C15" s="1" t="str">
        <f t="shared" si="0"/>
        <v>IND - Qualiac</v>
      </c>
      <c r="D15" s="1" t="s">
        <v>83</v>
      </c>
      <c r="E15" s="1" t="s">
        <v>80</v>
      </c>
      <c r="F15" s="1" t="s">
        <v>59</v>
      </c>
      <c r="G15" s="9">
        <v>0</v>
      </c>
      <c r="H15" s="9">
        <v>0</v>
      </c>
      <c r="I15" s="9">
        <v>1.61</v>
      </c>
      <c r="J15" s="9">
        <v>-17.36</v>
      </c>
      <c r="K15" s="9">
        <v>-2.35</v>
      </c>
      <c r="L15" s="9">
        <v>-16.190000000000001</v>
      </c>
      <c r="M15" s="9">
        <v>-1.1499999999999999</v>
      </c>
      <c r="N15" s="9">
        <v>-7.78</v>
      </c>
      <c r="O15" s="9">
        <v>-14.44</v>
      </c>
      <c r="P15" s="9">
        <v>0.66</v>
      </c>
      <c r="Q15" s="9">
        <v>-13.27</v>
      </c>
      <c r="R15" s="9">
        <v>1.89</v>
      </c>
      <c r="S15" s="1" t="s">
        <v>60</v>
      </c>
      <c r="T15" s="1" t="s">
        <v>61</v>
      </c>
      <c r="U15" s="1" t="s">
        <v>62</v>
      </c>
      <c r="V15" s="1" t="s">
        <v>63</v>
      </c>
      <c r="W15" s="1" t="s">
        <v>64</v>
      </c>
      <c r="X15" s="1" t="s">
        <v>65</v>
      </c>
      <c r="Y15" s="1" t="s">
        <v>66</v>
      </c>
      <c r="Z15" s="1" t="s">
        <v>67</v>
      </c>
      <c r="AA15" s="1" t="s">
        <v>68</v>
      </c>
      <c r="AB15" s="1" t="s">
        <v>69</v>
      </c>
      <c r="AC15" s="1" t="s">
        <v>70</v>
      </c>
      <c r="AD15" s="1" t="s">
        <v>71</v>
      </c>
      <c r="AE15" s="1" t="s">
        <v>72</v>
      </c>
      <c r="AF15" s="1" t="s">
        <v>73</v>
      </c>
      <c r="AG15" s="1" t="s">
        <v>74</v>
      </c>
      <c r="AH15" s="1" t="s">
        <v>75</v>
      </c>
      <c r="AI15" s="1" t="s">
        <v>76</v>
      </c>
      <c r="AJ15" s="1" t="s">
        <v>77</v>
      </c>
    </row>
    <row r="16" spans="1:58" x14ac:dyDescent="0.25">
      <c r="A16" t="s">
        <v>55</v>
      </c>
      <c r="B16" t="s">
        <v>56</v>
      </c>
      <c r="C16" s="1" t="str">
        <f t="shared" si="0"/>
        <v>IND - Qualiac</v>
      </c>
      <c r="D16" s="1" t="s">
        <v>84</v>
      </c>
      <c r="E16" s="1" t="s">
        <v>85</v>
      </c>
      <c r="F16" s="1" t="s">
        <v>85</v>
      </c>
      <c r="G16" s="9">
        <v>0</v>
      </c>
      <c r="H16" s="9">
        <v>-51.04</v>
      </c>
      <c r="I16" s="9">
        <v>39.520000000000003</v>
      </c>
      <c r="J16" s="9">
        <v>-86.9</v>
      </c>
      <c r="K16" s="9">
        <v>-9.61</v>
      </c>
      <c r="L16" s="9">
        <v>-81.08</v>
      </c>
      <c r="M16" s="9">
        <v>-3.58</v>
      </c>
      <c r="N16" s="9">
        <v>-37.880000000000003</v>
      </c>
      <c r="O16" s="9">
        <v>-72.34</v>
      </c>
      <c r="P16" s="9">
        <v>5.51</v>
      </c>
      <c r="Q16" s="9">
        <v>-66.48</v>
      </c>
      <c r="R16" s="9">
        <v>11.61</v>
      </c>
      <c r="S16" s="1" t="s">
        <v>60</v>
      </c>
      <c r="T16" s="1" t="s">
        <v>61</v>
      </c>
      <c r="U16" s="1" t="s">
        <v>62</v>
      </c>
      <c r="V16" s="1" t="s">
        <v>63</v>
      </c>
      <c r="W16" s="1" t="s">
        <v>64</v>
      </c>
      <c r="X16" s="1" t="s">
        <v>65</v>
      </c>
      <c r="Y16" s="1" t="s">
        <v>66</v>
      </c>
      <c r="Z16" s="1" t="s">
        <v>67</v>
      </c>
      <c r="AA16" s="1" t="s">
        <v>68</v>
      </c>
      <c r="AB16" s="1" t="s">
        <v>69</v>
      </c>
      <c r="AC16" s="1" t="s">
        <v>70</v>
      </c>
      <c r="AD16" s="1" t="s">
        <v>71</v>
      </c>
      <c r="AE16" s="1" t="s">
        <v>72</v>
      </c>
      <c r="AF16" s="1" t="s">
        <v>73</v>
      </c>
      <c r="AG16" s="1" t="s">
        <v>74</v>
      </c>
      <c r="AH16" s="1" t="s">
        <v>75</v>
      </c>
      <c r="AI16" s="1" t="s">
        <v>76</v>
      </c>
      <c r="AJ16" s="1" t="s">
        <v>77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4"/>
  <sheetViews>
    <sheetView workbookViewId="0"/>
  </sheetViews>
  <sheetFormatPr baseColWidth="10" defaultColWidth="21.5703125" defaultRowHeight="15" x14ac:dyDescent="0.25"/>
  <cols>
    <col min="1" max="16384" width="21.5703125" style="1"/>
  </cols>
  <sheetData>
    <row r="1" spans="1:58" x14ac:dyDescent="0.25">
      <c r="A1" s="1" t="s">
        <v>0</v>
      </c>
      <c r="B1" s="1" t="str">
        <f>AH4</f>
        <v>1035326</v>
      </c>
      <c r="C1" s="1" t="s">
        <v>1</v>
      </c>
      <c r="D1" s="1" t="str">
        <f>AI4</f>
        <v>DEB</v>
      </c>
      <c r="E1" s="1" t="s">
        <v>2</v>
      </c>
      <c r="F1" s="1" t="str">
        <f>AJ4</f>
        <v>22/09/2021</v>
      </c>
    </row>
    <row r="2" spans="1:58" x14ac:dyDescent="0.25">
      <c r="A2" s="1" t="s">
        <v>6</v>
      </c>
      <c r="B2" s="1" t="str">
        <f>AF4</f>
        <v>01/01/2021</v>
      </c>
      <c r="C2" s="1" t="s">
        <v>7</v>
      </c>
      <c r="D2" s="1" t="str">
        <f>AG4</f>
        <v>31/12/2021</v>
      </c>
    </row>
    <row r="3" spans="1:58" s="3" customFormat="1" ht="15" customHeight="1" x14ac:dyDescent="0.25">
      <c r="A3" s="5" t="s">
        <v>8</v>
      </c>
      <c r="B3" s="5" t="s">
        <v>14</v>
      </c>
      <c r="C3" s="5" t="s">
        <v>29</v>
      </c>
      <c r="D3" s="5" t="s">
        <v>12</v>
      </c>
      <c r="E3" s="5" t="s">
        <v>54</v>
      </c>
      <c r="F3" s="5" t="s">
        <v>13</v>
      </c>
      <c r="G3" s="15" t="s">
        <v>39</v>
      </c>
      <c r="H3" s="15" t="s">
        <v>30</v>
      </c>
      <c r="I3" s="15" t="s">
        <v>31</v>
      </c>
      <c r="J3" s="15" t="s">
        <v>32</v>
      </c>
      <c r="K3" s="15" t="s">
        <v>33</v>
      </c>
      <c r="L3" s="15" t="s">
        <v>34</v>
      </c>
      <c r="M3" s="15" t="s">
        <v>35</v>
      </c>
      <c r="N3" s="15" t="s">
        <v>36</v>
      </c>
      <c r="O3" s="15" t="s">
        <v>37</v>
      </c>
      <c r="P3" s="15" t="s">
        <v>38</v>
      </c>
      <c r="Q3" s="15" t="s">
        <v>40</v>
      </c>
      <c r="R3" s="16" t="s">
        <v>41</v>
      </c>
      <c r="S3" s="16" t="s">
        <v>27</v>
      </c>
      <c r="T3" s="6" t="s">
        <v>15</v>
      </c>
      <c r="U3" s="6" t="s">
        <v>16</v>
      </c>
      <c r="V3" s="6" t="s">
        <v>17</v>
      </c>
      <c r="W3" s="6" t="s">
        <v>18</v>
      </c>
      <c r="X3" s="6" t="s">
        <v>20</v>
      </c>
      <c r="Y3" s="6" t="s">
        <v>21</v>
      </c>
      <c r="Z3" s="6" t="s">
        <v>22</v>
      </c>
      <c r="AA3" s="6" t="s">
        <v>23</v>
      </c>
      <c r="AB3" s="6" t="s">
        <v>24</v>
      </c>
      <c r="AC3" s="6" t="s">
        <v>25</v>
      </c>
      <c r="AD3" s="6" t="s">
        <v>26</v>
      </c>
      <c r="AE3" s="6" t="s">
        <v>19</v>
      </c>
      <c r="AF3" s="6" t="s">
        <v>9</v>
      </c>
      <c r="AG3" s="6" t="s">
        <v>10</v>
      </c>
      <c r="AH3" s="6" t="s">
        <v>3</v>
      </c>
      <c r="AI3" s="6" t="s">
        <v>4</v>
      </c>
      <c r="AJ3" s="6" t="s">
        <v>5</v>
      </c>
      <c r="AK3" s="6"/>
      <c r="AL3" s="6"/>
      <c r="AM3" s="6"/>
      <c r="AN3" s="6"/>
      <c r="AO3" s="5"/>
      <c r="AP3" s="4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1:58" x14ac:dyDescent="0.25">
      <c r="A4" t="s">
        <v>55</v>
      </c>
      <c r="B4" t="s">
        <v>56</v>
      </c>
      <c r="C4" s="1" t="str">
        <f t="shared" ref="C4:C24" si="0">CONCATENATE(A4," - ",B4)</f>
        <v>IND - Qualiac</v>
      </c>
      <c r="D4" s="1" t="s">
        <v>86</v>
      </c>
      <c r="E4" s="1" t="s">
        <v>58</v>
      </c>
      <c r="F4" s="1" t="s">
        <v>59</v>
      </c>
      <c r="G4" s="9">
        <v>0</v>
      </c>
      <c r="H4" s="9">
        <v>0</v>
      </c>
      <c r="I4" s="9">
        <v>26393.46</v>
      </c>
      <c r="J4" s="9">
        <v>26393.46</v>
      </c>
      <c r="K4" s="9">
        <v>26393.46</v>
      </c>
      <c r="L4" s="9">
        <v>26393.46</v>
      </c>
      <c r="M4" s="9">
        <v>26393.46</v>
      </c>
      <c r="N4" s="9">
        <v>26393.46</v>
      </c>
      <c r="O4" s="9">
        <v>26393.46</v>
      </c>
      <c r="P4" s="9">
        <v>26393.46</v>
      </c>
      <c r="Q4" s="9">
        <v>26393.46</v>
      </c>
      <c r="R4" s="9">
        <v>26393.46</v>
      </c>
      <c r="S4" s="1" t="s">
        <v>60</v>
      </c>
      <c r="T4" s="1" t="s">
        <v>61</v>
      </c>
      <c r="U4" s="1" t="s">
        <v>62</v>
      </c>
      <c r="V4" s="1" t="s">
        <v>63</v>
      </c>
      <c r="W4" s="1" t="s">
        <v>64</v>
      </c>
      <c r="X4" s="1" t="s">
        <v>65</v>
      </c>
      <c r="Y4" s="1" t="s">
        <v>66</v>
      </c>
      <c r="Z4" s="1" t="s">
        <v>67</v>
      </c>
      <c r="AA4" s="1" t="s">
        <v>68</v>
      </c>
      <c r="AB4" s="1" t="s">
        <v>69</v>
      </c>
      <c r="AC4" s="1" t="s">
        <v>70</v>
      </c>
      <c r="AD4" s="1" t="s">
        <v>71</v>
      </c>
      <c r="AE4" s="1" t="s">
        <v>72</v>
      </c>
      <c r="AF4" s="1" t="s">
        <v>73</v>
      </c>
      <c r="AG4" s="1" t="s">
        <v>74</v>
      </c>
      <c r="AH4" s="1" t="s">
        <v>75</v>
      </c>
      <c r="AI4" s="1" t="s">
        <v>76</v>
      </c>
      <c r="AJ4" s="1" t="s">
        <v>77</v>
      </c>
    </row>
    <row r="5" spans="1:58" x14ac:dyDescent="0.25">
      <c r="A5" t="s">
        <v>55</v>
      </c>
      <c r="B5" t="s">
        <v>56</v>
      </c>
      <c r="C5" s="1" t="str">
        <f t="shared" si="0"/>
        <v>IND - Qualiac</v>
      </c>
      <c r="D5" s="1" t="s">
        <v>86</v>
      </c>
      <c r="E5" s="1" t="s">
        <v>78</v>
      </c>
      <c r="F5" s="1" t="s">
        <v>79</v>
      </c>
      <c r="G5" s="9">
        <v>0</v>
      </c>
      <c r="H5" s="9">
        <v>32888.1</v>
      </c>
      <c r="I5" s="9">
        <v>32888.1</v>
      </c>
      <c r="J5" s="9">
        <v>32888.1</v>
      </c>
      <c r="K5" s="9">
        <v>32888.1</v>
      </c>
      <c r="L5" s="9">
        <v>32888.1</v>
      </c>
      <c r="M5" s="9">
        <v>32888.1</v>
      </c>
      <c r="N5" s="9">
        <v>32888.1</v>
      </c>
      <c r="O5" s="9">
        <v>32888.1</v>
      </c>
      <c r="P5" s="9">
        <v>32888.1</v>
      </c>
      <c r="Q5" s="9">
        <v>32888.1</v>
      </c>
      <c r="R5" s="9">
        <v>32888.1</v>
      </c>
      <c r="S5" s="1" t="s">
        <v>60</v>
      </c>
      <c r="T5" s="1" t="s">
        <v>61</v>
      </c>
      <c r="U5" s="1" t="s">
        <v>62</v>
      </c>
      <c r="V5" s="1" t="s">
        <v>63</v>
      </c>
      <c r="W5" s="1" t="s">
        <v>64</v>
      </c>
      <c r="X5" s="1" t="s">
        <v>65</v>
      </c>
      <c r="Y5" s="1" t="s">
        <v>66</v>
      </c>
      <c r="Z5" s="1" t="s">
        <v>67</v>
      </c>
      <c r="AA5" s="1" t="s">
        <v>68</v>
      </c>
      <c r="AB5" s="1" t="s">
        <v>69</v>
      </c>
      <c r="AC5" s="1" t="s">
        <v>70</v>
      </c>
      <c r="AD5" s="1" t="s">
        <v>71</v>
      </c>
      <c r="AE5" s="1" t="s">
        <v>72</v>
      </c>
      <c r="AF5" s="1" t="s">
        <v>73</v>
      </c>
      <c r="AG5" s="1" t="s">
        <v>74</v>
      </c>
      <c r="AH5" s="1" t="s">
        <v>75</v>
      </c>
      <c r="AI5" s="1" t="s">
        <v>76</v>
      </c>
      <c r="AJ5" s="1" t="s">
        <v>77</v>
      </c>
    </row>
    <row r="6" spans="1:58" x14ac:dyDescent="0.25">
      <c r="A6" t="s">
        <v>55</v>
      </c>
      <c r="B6" t="s">
        <v>56</v>
      </c>
      <c r="C6" s="1" t="str">
        <f t="shared" si="0"/>
        <v>IND - Qualiac</v>
      </c>
      <c r="D6" s="1" t="s">
        <v>86</v>
      </c>
      <c r="E6" s="1" t="s">
        <v>80</v>
      </c>
      <c r="F6" s="1" t="s">
        <v>59</v>
      </c>
      <c r="G6" s="9">
        <v>0</v>
      </c>
      <c r="H6" s="9">
        <v>0</v>
      </c>
      <c r="I6" s="9">
        <v>17595.64</v>
      </c>
      <c r="J6" s="9">
        <v>17595.64</v>
      </c>
      <c r="K6" s="9">
        <v>17595.64</v>
      </c>
      <c r="L6" s="9">
        <v>17595.64</v>
      </c>
      <c r="M6" s="9">
        <v>17595.64</v>
      </c>
      <c r="N6" s="9">
        <v>17595.64</v>
      </c>
      <c r="O6" s="9">
        <v>17595.64</v>
      </c>
      <c r="P6" s="9">
        <v>17595.64</v>
      </c>
      <c r="Q6" s="9">
        <v>17595.64</v>
      </c>
      <c r="R6" s="9">
        <v>17595.64</v>
      </c>
      <c r="S6" s="1" t="s">
        <v>60</v>
      </c>
      <c r="T6" s="1" t="s">
        <v>61</v>
      </c>
      <c r="U6" s="1" t="s">
        <v>62</v>
      </c>
      <c r="V6" s="1" t="s">
        <v>63</v>
      </c>
      <c r="W6" s="1" t="s">
        <v>64</v>
      </c>
      <c r="X6" s="1" t="s">
        <v>65</v>
      </c>
      <c r="Y6" s="1" t="s">
        <v>66</v>
      </c>
      <c r="Z6" s="1" t="s">
        <v>67</v>
      </c>
      <c r="AA6" s="1" t="s">
        <v>68</v>
      </c>
      <c r="AB6" s="1" t="s">
        <v>69</v>
      </c>
      <c r="AC6" s="1" t="s">
        <v>70</v>
      </c>
      <c r="AD6" s="1" t="s">
        <v>71</v>
      </c>
      <c r="AE6" s="1" t="s">
        <v>72</v>
      </c>
      <c r="AF6" s="1" t="s">
        <v>73</v>
      </c>
      <c r="AG6" s="1" t="s">
        <v>74</v>
      </c>
      <c r="AH6" s="1" t="s">
        <v>75</v>
      </c>
      <c r="AI6" s="1" t="s">
        <v>76</v>
      </c>
      <c r="AJ6" s="1" t="s">
        <v>77</v>
      </c>
    </row>
    <row r="7" spans="1:58" x14ac:dyDescent="0.25">
      <c r="A7" t="s">
        <v>55</v>
      </c>
      <c r="B7" t="s">
        <v>56</v>
      </c>
      <c r="C7" s="1" t="str">
        <f t="shared" si="0"/>
        <v>IND - Qualiac</v>
      </c>
      <c r="D7" s="1" t="s">
        <v>82</v>
      </c>
      <c r="E7" s="1" t="s">
        <v>58</v>
      </c>
      <c r="F7" s="1" t="s">
        <v>59</v>
      </c>
      <c r="G7" s="9">
        <v>0</v>
      </c>
      <c r="H7" s="9">
        <v>0</v>
      </c>
      <c r="I7" s="9">
        <v>-391.01</v>
      </c>
      <c r="J7" s="9">
        <v>-1124.1600000000001</v>
      </c>
      <c r="K7" s="9">
        <v>-1857.31</v>
      </c>
      <c r="L7" s="9">
        <v>-2590.46</v>
      </c>
      <c r="M7" s="9">
        <v>-3323.61</v>
      </c>
      <c r="N7" s="9">
        <v>-4056.76</v>
      </c>
      <c r="O7" s="9">
        <v>-4789.91</v>
      </c>
      <c r="P7" s="9">
        <v>-5523.06</v>
      </c>
      <c r="Q7" s="9">
        <v>-6256.21</v>
      </c>
      <c r="R7" s="9">
        <v>-6989.38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  <c r="AF7" s="1" t="s">
        <v>73</v>
      </c>
      <c r="AG7" s="1" t="s">
        <v>74</v>
      </c>
      <c r="AH7" s="1" t="s">
        <v>75</v>
      </c>
      <c r="AI7" s="1" t="s">
        <v>76</v>
      </c>
      <c r="AJ7" s="1" t="s">
        <v>77</v>
      </c>
    </row>
    <row r="8" spans="1:58" x14ac:dyDescent="0.25">
      <c r="A8" t="s">
        <v>55</v>
      </c>
      <c r="B8" t="s">
        <v>56</v>
      </c>
      <c r="C8" s="1" t="str">
        <f t="shared" si="0"/>
        <v>IND - Qualiac</v>
      </c>
      <c r="D8" s="1" t="s">
        <v>82</v>
      </c>
      <c r="E8" s="1" t="s">
        <v>78</v>
      </c>
      <c r="F8" s="1" t="s">
        <v>79</v>
      </c>
      <c r="G8" s="9">
        <v>0</v>
      </c>
      <c r="H8" s="9">
        <v>-304.52</v>
      </c>
      <c r="I8" s="9">
        <v>-1218.08</v>
      </c>
      <c r="J8" s="9">
        <v>-2131.64</v>
      </c>
      <c r="K8" s="9">
        <v>-3045.2</v>
      </c>
      <c r="L8" s="9">
        <v>-3958.76</v>
      </c>
      <c r="M8" s="9">
        <v>-4872.32</v>
      </c>
      <c r="N8" s="9">
        <v>-5785.88</v>
      </c>
      <c r="O8" s="9">
        <v>-6699.44</v>
      </c>
      <c r="P8" s="9">
        <v>-7613</v>
      </c>
      <c r="Q8" s="9">
        <v>-8526.56</v>
      </c>
      <c r="R8" s="9">
        <v>-9440.1</v>
      </c>
      <c r="S8" s="1" t="s">
        <v>60</v>
      </c>
      <c r="T8" s="1" t="s">
        <v>61</v>
      </c>
      <c r="U8" s="1" t="s">
        <v>62</v>
      </c>
      <c r="V8" s="1" t="s">
        <v>63</v>
      </c>
      <c r="W8" s="1" t="s">
        <v>64</v>
      </c>
      <c r="X8" s="1" t="s">
        <v>65</v>
      </c>
      <c r="Y8" s="1" t="s">
        <v>66</v>
      </c>
      <c r="Z8" s="1" t="s">
        <v>67</v>
      </c>
      <c r="AA8" s="1" t="s">
        <v>68</v>
      </c>
      <c r="AB8" s="1" t="s">
        <v>69</v>
      </c>
      <c r="AC8" s="1" t="s">
        <v>70</v>
      </c>
      <c r="AD8" s="1" t="s">
        <v>71</v>
      </c>
      <c r="AE8" s="1" t="s">
        <v>72</v>
      </c>
      <c r="AF8" s="1" t="s">
        <v>73</v>
      </c>
      <c r="AG8" s="1" t="s">
        <v>74</v>
      </c>
      <c r="AH8" s="1" t="s">
        <v>75</v>
      </c>
      <c r="AI8" s="1" t="s">
        <v>76</v>
      </c>
      <c r="AJ8" s="1" t="s">
        <v>77</v>
      </c>
    </row>
    <row r="9" spans="1:58" x14ac:dyDescent="0.25">
      <c r="A9" t="s">
        <v>55</v>
      </c>
      <c r="B9" t="s">
        <v>56</v>
      </c>
      <c r="C9" s="1" t="str">
        <f t="shared" si="0"/>
        <v>IND - Qualiac</v>
      </c>
      <c r="D9" s="1" t="s">
        <v>82</v>
      </c>
      <c r="E9" s="1" t="s">
        <v>80</v>
      </c>
      <c r="F9" s="1" t="s">
        <v>59</v>
      </c>
      <c r="G9" s="9">
        <v>0</v>
      </c>
      <c r="H9" s="9">
        <v>0</v>
      </c>
      <c r="I9" s="9">
        <v>-260.68</v>
      </c>
      <c r="J9" s="9">
        <v>-749.45</v>
      </c>
      <c r="K9" s="9">
        <v>-1238.22</v>
      </c>
      <c r="L9" s="9">
        <v>-1726.99</v>
      </c>
      <c r="M9" s="9">
        <v>-2215.7600000000002</v>
      </c>
      <c r="N9" s="9">
        <v>-2704.53</v>
      </c>
      <c r="O9" s="9">
        <v>-3193.3</v>
      </c>
      <c r="P9" s="9">
        <v>-3682.07</v>
      </c>
      <c r="Q9" s="9">
        <v>-4170.84</v>
      </c>
      <c r="R9" s="9">
        <v>-4659.59</v>
      </c>
      <c r="S9" s="1" t="s">
        <v>60</v>
      </c>
      <c r="T9" s="1" t="s">
        <v>61</v>
      </c>
      <c r="U9" s="1" t="s">
        <v>62</v>
      </c>
      <c r="V9" s="1" t="s">
        <v>63</v>
      </c>
      <c r="W9" s="1" t="s">
        <v>64</v>
      </c>
      <c r="X9" s="1" t="s">
        <v>65</v>
      </c>
      <c r="Y9" s="1" t="s">
        <v>66</v>
      </c>
      <c r="Z9" s="1" t="s">
        <v>67</v>
      </c>
      <c r="AA9" s="1" t="s">
        <v>68</v>
      </c>
      <c r="AB9" s="1" t="s">
        <v>69</v>
      </c>
      <c r="AC9" s="1" t="s">
        <v>70</v>
      </c>
      <c r="AD9" s="1" t="s">
        <v>71</v>
      </c>
      <c r="AE9" s="1" t="s">
        <v>72</v>
      </c>
      <c r="AF9" s="1" t="s">
        <v>73</v>
      </c>
      <c r="AG9" s="1" t="s">
        <v>74</v>
      </c>
      <c r="AH9" s="1" t="s">
        <v>75</v>
      </c>
      <c r="AI9" s="1" t="s">
        <v>76</v>
      </c>
      <c r="AJ9" s="1" t="s">
        <v>77</v>
      </c>
    </row>
    <row r="10" spans="1:58" x14ac:dyDescent="0.25">
      <c r="A10" t="s">
        <v>55</v>
      </c>
      <c r="B10" t="s">
        <v>56</v>
      </c>
      <c r="C10" s="1" t="str">
        <f t="shared" si="0"/>
        <v>IND - Qualiac</v>
      </c>
      <c r="D10" s="1" t="s">
        <v>87</v>
      </c>
      <c r="E10" s="1" t="s">
        <v>58</v>
      </c>
      <c r="F10" s="1" t="s">
        <v>59</v>
      </c>
      <c r="G10" s="9">
        <v>0</v>
      </c>
      <c r="H10" s="9">
        <v>0</v>
      </c>
      <c r="I10" s="9">
        <v>26002.45</v>
      </c>
      <c r="J10" s="9">
        <v>25269.3</v>
      </c>
      <c r="K10" s="9">
        <v>24536.15</v>
      </c>
      <c r="L10" s="9">
        <v>23803</v>
      </c>
      <c r="M10" s="9">
        <v>23069.85</v>
      </c>
      <c r="N10" s="9">
        <v>22336.7</v>
      </c>
      <c r="O10" s="9">
        <v>21603.55</v>
      </c>
      <c r="P10" s="9">
        <v>20870.400000000001</v>
      </c>
      <c r="Q10" s="9">
        <v>20137.25</v>
      </c>
      <c r="R10" s="9">
        <v>19404.080000000002</v>
      </c>
      <c r="S10" s="1" t="s">
        <v>60</v>
      </c>
      <c r="T10" s="1" t="s">
        <v>61</v>
      </c>
      <c r="U10" s="1" t="s">
        <v>62</v>
      </c>
      <c r="V10" s="1" t="s">
        <v>63</v>
      </c>
      <c r="W10" s="1" t="s">
        <v>64</v>
      </c>
      <c r="X10" s="1" t="s">
        <v>65</v>
      </c>
      <c r="Y10" s="1" t="s">
        <v>66</v>
      </c>
      <c r="Z10" s="1" t="s">
        <v>67</v>
      </c>
      <c r="AA10" s="1" t="s">
        <v>68</v>
      </c>
      <c r="AB10" s="1" t="s">
        <v>69</v>
      </c>
      <c r="AC10" s="1" t="s">
        <v>70</v>
      </c>
      <c r="AD10" s="1" t="s">
        <v>71</v>
      </c>
      <c r="AE10" s="1" t="s">
        <v>72</v>
      </c>
      <c r="AF10" s="1" t="s">
        <v>73</v>
      </c>
      <c r="AG10" s="1" t="s">
        <v>74</v>
      </c>
      <c r="AH10" s="1" t="s">
        <v>75</v>
      </c>
      <c r="AI10" s="1" t="s">
        <v>76</v>
      </c>
      <c r="AJ10" s="1" t="s">
        <v>77</v>
      </c>
    </row>
    <row r="11" spans="1:58" x14ac:dyDescent="0.25">
      <c r="A11" t="s">
        <v>55</v>
      </c>
      <c r="B11" t="s">
        <v>56</v>
      </c>
      <c r="C11" s="1" t="str">
        <f t="shared" si="0"/>
        <v>IND - Qualiac</v>
      </c>
      <c r="D11" s="1" t="s">
        <v>87</v>
      </c>
      <c r="E11" s="1" t="s">
        <v>78</v>
      </c>
      <c r="F11" s="1" t="s">
        <v>79</v>
      </c>
      <c r="G11" s="9">
        <v>0</v>
      </c>
      <c r="H11" s="9">
        <v>32583.58</v>
      </c>
      <c r="I11" s="9">
        <v>31670.02</v>
      </c>
      <c r="J11" s="9">
        <v>30756.46</v>
      </c>
      <c r="K11" s="9">
        <v>29842.9</v>
      </c>
      <c r="L11" s="9">
        <v>28929.34</v>
      </c>
      <c r="M11" s="9">
        <v>28015.78</v>
      </c>
      <c r="N11" s="9">
        <v>27102.22</v>
      </c>
      <c r="O11" s="9">
        <v>26188.66</v>
      </c>
      <c r="P11" s="9">
        <v>25275.1</v>
      </c>
      <c r="Q11" s="9">
        <v>24361.54</v>
      </c>
      <c r="R11" s="9">
        <v>23448</v>
      </c>
      <c r="S11" s="1" t="s">
        <v>60</v>
      </c>
      <c r="T11" s="1" t="s">
        <v>61</v>
      </c>
      <c r="U11" s="1" t="s">
        <v>62</v>
      </c>
      <c r="V11" s="1" t="s">
        <v>63</v>
      </c>
      <c r="W11" s="1" t="s">
        <v>64</v>
      </c>
      <c r="X11" s="1" t="s">
        <v>65</v>
      </c>
      <c r="Y11" s="1" t="s">
        <v>66</v>
      </c>
      <c r="Z11" s="1" t="s">
        <v>67</v>
      </c>
      <c r="AA11" s="1" t="s">
        <v>68</v>
      </c>
      <c r="AB11" s="1" t="s">
        <v>69</v>
      </c>
      <c r="AC11" s="1" t="s">
        <v>70</v>
      </c>
      <c r="AD11" s="1" t="s">
        <v>71</v>
      </c>
      <c r="AE11" s="1" t="s">
        <v>72</v>
      </c>
      <c r="AF11" s="1" t="s">
        <v>73</v>
      </c>
      <c r="AG11" s="1" t="s">
        <v>74</v>
      </c>
      <c r="AH11" s="1" t="s">
        <v>75</v>
      </c>
      <c r="AI11" s="1" t="s">
        <v>76</v>
      </c>
      <c r="AJ11" s="1" t="s">
        <v>77</v>
      </c>
    </row>
    <row r="12" spans="1:58" x14ac:dyDescent="0.25">
      <c r="A12" t="s">
        <v>55</v>
      </c>
      <c r="B12" t="s">
        <v>56</v>
      </c>
      <c r="C12" s="1" t="str">
        <f t="shared" si="0"/>
        <v>IND - Qualiac</v>
      </c>
      <c r="D12" s="1" t="s">
        <v>87</v>
      </c>
      <c r="E12" s="1" t="s">
        <v>80</v>
      </c>
      <c r="F12" s="1" t="s">
        <v>59</v>
      </c>
      <c r="G12" s="9">
        <v>0</v>
      </c>
      <c r="H12" s="9">
        <v>0</v>
      </c>
      <c r="I12" s="9">
        <v>17334.96</v>
      </c>
      <c r="J12" s="9">
        <v>16846.189999999999</v>
      </c>
      <c r="K12" s="9">
        <v>16357.42</v>
      </c>
      <c r="L12" s="9">
        <v>15868.65</v>
      </c>
      <c r="M12" s="9">
        <v>15379.88</v>
      </c>
      <c r="N12" s="9">
        <v>14891.11</v>
      </c>
      <c r="O12" s="9">
        <v>14402.34</v>
      </c>
      <c r="P12" s="9">
        <v>13913.57</v>
      </c>
      <c r="Q12" s="9">
        <v>13424.8</v>
      </c>
      <c r="R12" s="9">
        <v>12936.05</v>
      </c>
      <c r="S12" s="1" t="s">
        <v>60</v>
      </c>
      <c r="T12" s="1" t="s">
        <v>61</v>
      </c>
      <c r="U12" s="1" t="s">
        <v>62</v>
      </c>
      <c r="V12" s="1" t="s">
        <v>63</v>
      </c>
      <c r="W12" s="1" t="s">
        <v>64</v>
      </c>
      <c r="X12" s="1" t="s">
        <v>65</v>
      </c>
      <c r="Y12" s="1" t="s">
        <v>66</v>
      </c>
      <c r="Z12" s="1" t="s">
        <v>67</v>
      </c>
      <c r="AA12" s="1" t="s">
        <v>68</v>
      </c>
      <c r="AB12" s="1" t="s">
        <v>69</v>
      </c>
      <c r="AC12" s="1" t="s">
        <v>70</v>
      </c>
      <c r="AD12" s="1" t="s">
        <v>71</v>
      </c>
      <c r="AE12" s="1" t="s">
        <v>72</v>
      </c>
      <c r="AF12" s="1" t="s">
        <v>73</v>
      </c>
      <c r="AG12" s="1" t="s">
        <v>74</v>
      </c>
      <c r="AH12" s="1" t="s">
        <v>75</v>
      </c>
      <c r="AI12" s="1" t="s">
        <v>76</v>
      </c>
      <c r="AJ12" s="1" t="s">
        <v>77</v>
      </c>
    </row>
    <row r="13" spans="1:58" x14ac:dyDescent="0.25">
      <c r="A13" t="s">
        <v>55</v>
      </c>
      <c r="B13" t="s">
        <v>56</v>
      </c>
      <c r="C13" s="1" t="str">
        <f t="shared" si="0"/>
        <v>IND - Qualiac</v>
      </c>
      <c r="D13" s="1" t="s">
        <v>83</v>
      </c>
      <c r="E13" s="1" t="s">
        <v>58</v>
      </c>
      <c r="F13" s="1" t="s">
        <v>59</v>
      </c>
      <c r="G13" s="9">
        <v>0</v>
      </c>
      <c r="H13" s="9">
        <v>0</v>
      </c>
      <c r="I13" s="9">
        <v>2.4300000000000002</v>
      </c>
      <c r="J13" s="9">
        <v>-23.6</v>
      </c>
      <c r="K13" s="9">
        <v>-27.12</v>
      </c>
      <c r="L13" s="9">
        <v>-51.4</v>
      </c>
      <c r="M13" s="9">
        <v>-53.12</v>
      </c>
      <c r="N13" s="9">
        <v>-64.790000000000006</v>
      </c>
      <c r="O13" s="9">
        <v>-86.45</v>
      </c>
      <c r="P13" s="9">
        <v>-85.45</v>
      </c>
      <c r="Q13" s="9">
        <v>-105.36</v>
      </c>
      <c r="R13" s="9">
        <v>0</v>
      </c>
      <c r="S13" s="1" t="s">
        <v>60</v>
      </c>
      <c r="T13" s="1" t="s">
        <v>61</v>
      </c>
      <c r="U13" s="1" t="s">
        <v>62</v>
      </c>
      <c r="V13" s="1" t="s">
        <v>63</v>
      </c>
      <c r="W13" s="1" t="s">
        <v>64</v>
      </c>
      <c r="X13" s="1" t="s">
        <v>65</v>
      </c>
      <c r="Y13" s="1" t="s">
        <v>66</v>
      </c>
      <c r="Z13" s="1" t="s">
        <v>67</v>
      </c>
      <c r="AA13" s="1" t="s">
        <v>68</v>
      </c>
      <c r="AB13" s="1" t="s">
        <v>69</v>
      </c>
      <c r="AC13" s="1" t="s">
        <v>70</v>
      </c>
      <c r="AD13" s="1" t="s">
        <v>71</v>
      </c>
      <c r="AE13" s="1" t="s">
        <v>72</v>
      </c>
      <c r="AF13" s="1" t="s">
        <v>73</v>
      </c>
      <c r="AG13" s="1" t="s">
        <v>74</v>
      </c>
      <c r="AH13" s="1" t="s">
        <v>75</v>
      </c>
      <c r="AI13" s="1" t="s">
        <v>76</v>
      </c>
      <c r="AJ13" s="1" t="s">
        <v>77</v>
      </c>
    </row>
    <row r="14" spans="1:58" x14ac:dyDescent="0.25">
      <c r="A14" t="s">
        <v>55</v>
      </c>
      <c r="B14" t="s">
        <v>56</v>
      </c>
      <c r="C14" s="1" t="str">
        <f t="shared" si="0"/>
        <v>IND - Qualiac</v>
      </c>
      <c r="D14" s="1" t="s">
        <v>83</v>
      </c>
      <c r="E14" s="1" t="s">
        <v>78</v>
      </c>
      <c r="F14" s="1" t="s">
        <v>79</v>
      </c>
      <c r="G14" s="9">
        <v>0</v>
      </c>
      <c r="H14" s="9">
        <v>-51.04</v>
      </c>
      <c r="I14" s="9">
        <v>-15.56</v>
      </c>
      <c r="J14" s="9">
        <v>-59.07</v>
      </c>
      <c r="K14" s="9">
        <v>-62.82</v>
      </c>
      <c r="L14" s="9">
        <v>-103.43</v>
      </c>
      <c r="M14" s="9">
        <v>-104.14</v>
      </c>
      <c r="N14" s="9">
        <v>-122.56</v>
      </c>
      <c r="O14" s="9">
        <v>-158.80000000000001</v>
      </c>
      <c r="P14" s="9">
        <v>-154.94</v>
      </c>
      <c r="Q14" s="9">
        <v>-188.25</v>
      </c>
      <c r="R14" s="9">
        <v>0</v>
      </c>
      <c r="S14" s="1" t="s">
        <v>60</v>
      </c>
      <c r="T14" s="1" t="s">
        <v>61</v>
      </c>
      <c r="U14" s="1" t="s">
        <v>62</v>
      </c>
      <c r="V14" s="1" t="s">
        <v>63</v>
      </c>
      <c r="W14" s="1" t="s">
        <v>64</v>
      </c>
      <c r="X14" s="1" t="s">
        <v>65</v>
      </c>
      <c r="Y14" s="1" t="s">
        <v>66</v>
      </c>
      <c r="Z14" s="1" t="s">
        <v>67</v>
      </c>
      <c r="AA14" s="1" t="s">
        <v>68</v>
      </c>
      <c r="AB14" s="1" t="s">
        <v>69</v>
      </c>
      <c r="AC14" s="1" t="s">
        <v>70</v>
      </c>
      <c r="AD14" s="1" t="s">
        <v>71</v>
      </c>
      <c r="AE14" s="1" t="s">
        <v>72</v>
      </c>
      <c r="AF14" s="1" t="s">
        <v>73</v>
      </c>
      <c r="AG14" s="1" t="s">
        <v>74</v>
      </c>
      <c r="AH14" s="1" t="s">
        <v>75</v>
      </c>
      <c r="AI14" s="1" t="s">
        <v>76</v>
      </c>
      <c r="AJ14" s="1" t="s">
        <v>77</v>
      </c>
    </row>
    <row r="15" spans="1:58" x14ac:dyDescent="0.25">
      <c r="A15" t="s">
        <v>55</v>
      </c>
      <c r="B15" t="s">
        <v>56</v>
      </c>
      <c r="C15" s="1" t="str">
        <f t="shared" si="0"/>
        <v>IND - Qualiac</v>
      </c>
      <c r="D15" s="1" t="s">
        <v>83</v>
      </c>
      <c r="E15" s="1" t="s">
        <v>80</v>
      </c>
      <c r="F15" s="1" t="s">
        <v>59</v>
      </c>
      <c r="G15" s="9">
        <v>0</v>
      </c>
      <c r="H15" s="9">
        <v>0</v>
      </c>
      <c r="I15" s="9">
        <v>1.61</v>
      </c>
      <c r="J15" s="9">
        <v>-15.74</v>
      </c>
      <c r="K15" s="9">
        <v>-18.09</v>
      </c>
      <c r="L15" s="9">
        <v>-34.29</v>
      </c>
      <c r="M15" s="9">
        <v>-35.43</v>
      </c>
      <c r="N15" s="9">
        <v>-43.22</v>
      </c>
      <c r="O15" s="9">
        <v>-57.66</v>
      </c>
      <c r="P15" s="9">
        <v>-57</v>
      </c>
      <c r="Q15" s="9">
        <v>-70.27</v>
      </c>
      <c r="R15" s="9">
        <v>0</v>
      </c>
      <c r="S15" s="1" t="s">
        <v>60</v>
      </c>
      <c r="T15" s="1" t="s">
        <v>61</v>
      </c>
      <c r="U15" s="1" t="s">
        <v>62</v>
      </c>
      <c r="V15" s="1" t="s">
        <v>63</v>
      </c>
      <c r="W15" s="1" t="s">
        <v>64</v>
      </c>
      <c r="X15" s="1" t="s">
        <v>65</v>
      </c>
      <c r="Y15" s="1" t="s">
        <v>66</v>
      </c>
      <c r="Z15" s="1" t="s">
        <v>67</v>
      </c>
      <c r="AA15" s="1" t="s">
        <v>68</v>
      </c>
      <c r="AB15" s="1" t="s">
        <v>69</v>
      </c>
      <c r="AC15" s="1" t="s">
        <v>70</v>
      </c>
      <c r="AD15" s="1" t="s">
        <v>71</v>
      </c>
      <c r="AE15" s="1" t="s">
        <v>72</v>
      </c>
      <c r="AF15" s="1" t="s">
        <v>73</v>
      </c>
      <c r="AG15" s="1" t="s">
        <v>74</v>
      </c>
      <c r="AH15" s="1" t="s">
        <v>75</v>
      </c>
      <c r="AI15" s="1" t="s">
        <v>76</v>
      </c>
      <c r="AJ15" s="1" t="s">
        <v>77</v>
      </c>
    </row>
    <row r="16" spans="1:58" x14ac:dyDescent="0.25">
      <c r="A16" t="s">
        <v>55</v>
      </c>
      <c r="B16" t="s">
        <v>56</v>
      </c>
      <c r="C16" s="1" t="str">
        <f t="shared" si="0"/>
        <v>IND - Qualiac</v>
      </c>
      <c r="D16" s="1" t="s">
        <v>88</v>
      </c>
      <c r="E16" s="1" t="s">
        <v>58</v>
      </c>
      <c r="F16" s="1" t="s">
        <v>59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-102.57</v>
      </c>
      <c r="S16" s="1" t="s">
        <v>60</v>
      </c>
      <c r="T16" s="1" t="s">
        <v>61</v>
      </c>
      <c r="U16" s="1" t="s">
        <v>62</v>
      </c>
      <c r="V16" s="1" t="s">
        <v>63</v>
      </c>
      <c r="W16" s="1" t="s">
        <v>64</v>
      </c>
      <c r="X16" s="1" t="s">
        <v>65</v>
      </c>
      <c r="Y16" s="1" t="s">
        <v>66</v>
      </c>
      <c r="Z16" s="1" t="s">
        <v>67</v>
      </c>
      <c r="AA16" s="1" t="s">
        <v>68</v>
      </c>
      <c r="AB16" s="1" t="s">
        <v>69</v>
      </c>
      <c r="AC16" s="1" t="s">
        <v>70</v>
      </c>
      <c r="AD16" s="1" t="s">
        <v>71</v>
      </c>
      <c r="AE16" s="1" t="s">
        <v>72</v>
      </c>
      <c r="AF16" s="1" t="s">
        <v>73</v>
      </c>
      <c r="AG16" s="1" t="s">
        <v>74</v>
      </c>
      <c r="AH16" s="1" t="s">
        <v>75</v>
      </c>
      <c r="AI16" s="1" t="s">
        <v>76</v>
      </c>
      <c r="AJ16" s="1" t="s">
        <v>77</v>
      </c>
    </row>
    <row r="17" spans="1:36" x14ac:dyDescent="0.25">
      <c r="A17" t="s">
        <v>55</v>
      </c>
      <c r="B17" t="s">
        <v>56</v>
      </c>
      <c r="C17" s="1" t="str">
        <f t="shared" si="0"/>
        <v>IND - Qualiac</v>
      </c>
      <c r="D17" s="1" t="s">
        <v>88</v>
      </c>
      <c r="E17" s="1" t="s">
        <v>78</v>
      </c>
      <c r="F17" s="1" t="s">
        <v>79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-181.31</v>
      </c>
      <c r="S17" s="1" t="s">
        <v>60</v>
      </c>
      <c r="T17" s="1" t="s">
        <v>61</v>
      </c>
      <c r="U17" s="1" t="s">
        <v>62</v>
      </c>
      <c r="V17" s="1" t="s">
        <v>63</v>
      </c>
      <c r="W17" s="1" t="s">
        <v>64</v>
      </c>
      <c r="X17" s="1" t="s">
        <v>65</v>
      </c>
      <c r="Y17" s="1" t="s">
        <v>66</v>
      </c>
      <c r="Z17" s="1" t="s">
        <v>67</v>
      </c>
      <c r="AA17" s="1" t="s">
        <v>68</v>
      </c>
      <c r="AB17" s="1" t="s">
        <v>69</v>
      </c>
      <c r="AC17" s="1" t="s">
        <v>70</v>
      </c>
      <c r="AD17" s="1" t="s">
        <v>71</v>
      </c>
      <c r="AE17" s="1" t="s">
        <v>72</v>
      </c>
      <c r="AF17" s="1" t="s">
        <v>73</v>
      </c>
      <c r="AG17" s="1" t="s">
        <v>74</v>
      </c>
      <c r="AH17" s="1" t="s">
        <v>75</v>
      </c>
      <c r="AI17" s="1" t="s">
        <v>76</v>
      </c>
      <c r="AJ17" s="1" t="s">
        <v>77</v>
      </c>
    </row>
    <row r="18" spans="1:36" x14ac:dyDescent="0.25">
      <c r="A18" t="s">
        <v>55</v>
      </c>
      <c r="B18" t="s">
        <v>56</v>
      </c>
      <c r="C18" s="1" t="str">
        <f t="shared" si="0"/>
        <v>IND - Qualiac</v>
      </c>
      <c r="D18" s="1" t="s">
        <v>88</v>
      </c>
      <c r="E18" s="1" t="s">
        <v>80</v>
      </c>
      <c r="F18" s="1" t="s">
        <v>59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-68.39</v>
      </c>
      <c r="S18" s="1" t="s">
        <v>60</v>
      </c>
      <c r="T18" s="1" t="s">
        <v>61</v>
      </c>
      <c r="U18" s="1" t="s">
        <v>62</v>
      </c>
      <c r="V18" s="1" t="s">
        <v>63</v>
      </c>
      <c r="W18" s="1" t="s">
        <v>64</v>
      </c>
      <c r="X18" s="1" t="s">
        <v>65</v>
      </c>
      <c r="Y18" s="1" t="s">
        <v>66</v>
      </c>
      <c r="Z18" s="1" t="s">
        <v>67</v>
      </c>
      <c r="AA18" s="1" t="s">
        <v>68</v>
      </c>
      <c r="AB18" s="1" t="s">
        <v>69</v>
      </c>
      <c r="AC18" s="1" t="s">
        <v>70</v>
      </c>
      <c r="AD18" s="1" t="s">
        <v>71</v>
      </c>
      <c r="AE18" s="1" t="s">
        <v>72</v>
      </c>
      <c r="AF18" s="1" t="s">
        <v>73</v>
      </c>
      <c r="AG18" s="1" t="s">
        <v>74</v>
      </c>
      <c r="AH18" s="1" t="s">
        <v>75</v>
      </c>
      <c r="AI18" s="1" t="s">
        <v>76</v>
      </c>
      <c r="AJ18" s="1" t="s">
        <v>77</v>
      </c>
    </row>
    <row r="19" spans="1:36" x14ac:dyDescent="0.25">
      <c r="A19" t="s">
        <v>55</v>
      </c>
      <c r="B19" t="s">
        <v>56</v>
      </c>
      <c r="C19" s="1" t="str">
        <f t="shared" si="0"/>
        <v>IND - Qualiac</v>
      </c>
      <c r="D19" s="1" t="s">
        <v>89</v>
      </c>
      <c r="E19" s="1" t="s">
        <v>58</v>
      </c>
      <c r="F19" s="1" t="s">
        <v>59</v>
      </c>
      <c r="G19" s="9">
        <v>0</v>
      </c>
      <c r="H19" s="9">
        <v>0</v>
      </c>
      <c r="I19" s="9">
        <v>26000.02</v>
      </c>
      <c r="J19" s="9">
        <v>25292.9</v>
      </c>
      <c r="K19" s="9">
        <v>24563.27</v>
      </c>
      <c r="L19" s="9">
        <v>23854.400000000001</v>
      </c>
      <c r="M19" s="9">
        <v>23122.97</v>
      </c>
      <c r="N19" s="9">
        <v>22401.49</v>
      </c>
      <c r="O19" s="9">
        <v>21690</v>
      </c>
      <c r="P19" s="9">
        <v>20955.849999999999</v>
      </c>
      <c r="Q19" s="9">
        <v>20242.61</v>
      </c>
      <c r="R19" s="9">
        <v>19506.650000000001</v>
      </c>
      <c r="S19" s="1" t="s">
        <v>60</v>
      </c>
      <c r="T19" s="1" t="s">
        <v>61</v>
      </c>
      <c r="U19" s="1" t="s">
        <v>62</v>
      </c>
      <c r="V19" s="1" t="s">
        <v>63</v>
      </c>
      <c r="W19" s="1" t="s">
        <v>64</v>
      </c>
      <c r="X19" s="1" t="s">
        <v>65</v>
      </c>
      <c r="Y19" s="1" t="s">
        <v>66</v>
      </c>
      <c r="Z19" s="1" t="s">
        <v>67</v>
      </c>
      <c r="AA19" s="1" t="s">
        <v>68</v>
      </c>
      <c r="AB19" s="1" t="s">
        <v>69</v>
      </c>
      <c r="AC19" s="1" t="s">
        <v>70</v>
      </c>
      <c r="AD19" s="1" t="s">
        <v>71</v>
      </c>
      <c r="AE19" s="1" t="s">
        <v>72</v>
      </c>
      <c r="AF19" s="1" t="s">
        <v>73</v>
      </c>
      <c r="AG19" s="1" t="s">
        <v>74</v>
      </c>
      <c r="AH19" s="1" t="s">
        <v>75</v>
      </c>
      <c r="AI19" s="1" t="s">
        <v>76</v>
      </c>
      <c r="AJ19" s="1" t="s">
        <v>77</v>
      </c>
    </row>
    <row r="20" spans="1:36" x14ac:dyDescent="0.25">
      <c r="A20" t="s">
        <v>55</v>
      </c>
      <c r="B20" t="s">
        <v>56</v>
      </c>
      <c r="C20" s="1" t="str">
        <f t="shared" si="0"/>
        <v>IND - Qualiac</v>
      </c>
      <c r="D20" s="1" t="s">
        <v>89</v>
      </c>
      <c r="E20" s="1" t="s">
        <v>78</v>
      </c>
      <c r="F20" s="1" t="s">
        <v>79</v>
      </c>
      <c r="G20" s="9">
        <v>0</v>
      </c>
      <c r="H20" s="9">
        <v>32634.62</v>
      </c>
      <c r="I20" s="9">
        <v>31685.58</v>
      </c>
      <c r="J20" s="9">
        <v>30815.53</v>
      </c>
      <c r="K20" s="9">
        <v>29905.72</v>
      </c>
      <c r="L20" s="9">
        <v>29032.77</v>
      </c>
      <c r="M20" s="9">
        <v>28119.919999999998</v>
      </c>
      <c r="N20" s="9">
        <v>27224.78</v>
      </c>
      <c r="O20" s="9">
        <v>26347.46</v>
      </c>
      <c r="P20" s="9">
        <v>25430.04</v>
      </c>
      <c r="Q20" s="9">
        <v>24549.79</v>
      </c>
      <c r="R20" s="9">
        <v>23629.31</v>
      </c>
      <c r="S20" s="1" t="s">
        <v>60</v>
      </c>
      <c r="T20" s="1" t="s">
        <v>61</v>
      </c>
      <c r="U20" s="1" t="s">
        <v>62</v>
      </c>
      <c r="V20" s="1" t="s">
        <v>63</v>
      </c>
      <c r="W20" s="1" t="s">
        <v>64</v>
      </c>
      <c r="X20" s="1" t="s">
        <v>65</v>
      </c>
      <c r="Y20" s="1" t="s">
        <v>66</v>
      </c>
      <c r="Z20" s="1" t="s">
        <v>67</v>
      </c>
      <c r="AA20" s="1" t="s">
        <v>68</v>
      </c>
      <c r="AB20" s="1" t="s">
        <v>69</v>
      </c>
      <c r="AC20" s="1" t="s">
        <v>70</v>
      </c>
      <c r="AD20" s="1" t="s">
        <v>71</v>
      </c>
      <c r="AE20" s="1" t="s">
        <v>72</v>
      </c>
      <c r="AF20" s="1" t="s">
        <v>73</v>
      </c>
      <c r="AG20" s="1" t="s">
        <v>74</v>
      </c>
      <c r="AH20" s="1" t="s">
        <v>75</v>
      </c>
      <c r="AI20" s="1" t="s">
        <v>76</v>
      </c>
      <c r="AJ20" s="1" t="s">
        <v>77</v>
      </c>
    </row>
    <row r="21" spans="1:36" x14ac:dyDescent="0.25">
      <c r="A21" t="s">
        <v>55</v>
      </c>
      <c r="B21" t="s">
        <v>56</v>
      </c>
      <c r="C21" s="1" t="str">
        <f t="shared" si="0"/>
        <v>IND - Qualiac</v>
      </c>
      <c r="D21" s="1" t="s">
        <v>89</v>
      </c>
      <c r="E21" s="1" t="s">
        <v>80</v>
      </c>
      <c r="F21" s="1" t="s">
        <v>59</v>
      </c>
      <c r="G21" s="9">
        <v>0</v>
      </c>
      <c r="H21" s="9">
        <v>0</v>
      </c>
      <c r="I21" s="9">
        <v>17333.349999999999</v>
      </c>
      <c r="J21" s="9">
        <v>16861.93</v>
      </c>
      <c r="K21" s="9">
        <v>16375.51</v>
      </c>
      <c r="L21" s="9">
        <v>15902.94</v>
      </c>
      <c r="M21" s="9">
        <v>15415.31</v>
      </c>
      <c r="N21" s="9">
        <v>14934.33</v>
      </c>
      <c r="O21" s="9">
        <v>14460</v>
      </c>
      <c r="P21" s="9">
        <v>13970.57</v>
      </c>
      <c r="Q21" s="9">
        <v>13495.07</v>
      </c>
      <c r="R21" s="9">
        <v>13004.44</v>
      </c>
      <c r="S21" s="1" t="s">
        <v>60</v>
      </c>
      <c r="T21" s="1" t="s">
        <v>61</v>
      </c>
      <c r="U21" s="1" t="s">
        <v>62</v>
      </c>
      <c r="V21" s="1" t="s">
        <v>63</v>
      </c>
      <c r="W21" s="1" t="s">
        <v>64</v>
      </c>
      <c r="X21" s="1" t="s">
        <v>65</v>
      </c>
      <c r="Y21" s="1" t="s">
        <v>66</v>
      </c>
      <c r="Z21" s="1" t="s">
        <v>67</v>
      </c>
      <c r="AA21" s="1" t="s">
        <v>68</v>
      </c>
      <c r="AB21" s="1" t="s">
        <v>69</v>
      </c>
      <c r="AC21" s="1" t="s">
        <v>70</v>
      </c>
      <c r="AD21" s="1" t="s">
        <v>71</v>
      </c>
      <c r="AE21" s="1" t="s">
        <v>72</v>
      </c>
      <c r="AF21" s="1" t="s">
        <v>73</v>
      </c>
      <c r="AG21" s="1" t="s">
        <v>74</v>
      </c>
      <c r="AH21" s="1" t="s">
        <v>75</v>
      </c>
      <c r="AI21" s="1" t="s">
        <v>76</v>
      </c>
      <c r="AJ21" s="1" t="s">
        <v>77</v>
      </c>
    </row>
    <row r="22" spans="1:36" x14ac:dyDescent="0.25">
      <c r="A22" t="s">
        <v>55</v>
      </c>
      <c r="B22" t="s">
        <v>56</v>
      </c>
      <c r="C22" s="1" t="str">
        <f t="shared" si="0"/>
        <v>IND - Qualiac</v>
      </c>
      <c r="D22" s="1" t="s">
        <v>90</v>
      </c>
      <c r="E22" s="1" t="s">
        <v>58</v>
      </c>
      <c r="F22" s="1" t="s">
        <v>59</v>
      </c>
      <c r="G22" s="9">
        <v>0</v>
      </c>
      <c r="H22" s="9">
        <v>0</v>
      </c>
      <c r="I22" s="9">
        <v>26002.45</v>
      </c>
      <c r="J22" s="9">
        <v>25269.3</v>
      </c>
      <c r="K22" s="9">
        <v>24536.15</v>
      </c>
      <c r="L22" s="9">
        <v>23803</v>
      </c>
      <c r="M22" s="9">
        <v>23069.85</v>
      </c>
      <c r="N22" s="9">
        <v>22336.7</v>
      </c>
      <c r="O22" s="9">
        <v>21603.55</v>
      </c>
      <c r="P22" s="9">
        <v>20870.400000000001</v>
      </c>
      <c r="Q22" s="9">
        <v>20137.25</v>
      </c>
      <c r="R22" s="9">
        <v>19404.080000000002</v>
      </c>
      <c r="S22" s="1" t="s">
        <v>60</v>
      </c>
      <c r="T22" s="1" t="s">
        <v>61</v>
      </c>
      <c r="U22" s="1" t="s">
        <v>62</v>
      </c>
      <c r="V22" s="1" t="s">
        <v>63</v>
      </c>
      <c r="W22" s="1" t="s">
        <v>64</v>
      </c>
      <c r="X22" s="1" t="s">
        <v>65</v>
      </c>
      <c r="Y22" s="1" t="s">
        <v>66</v>
      </c>
      <c r="Z22" s="1" t="s">
        <v>67</v>
      </c>
      <c r="AA22" s="1" t="s">
        <v>68</v>
      </c>
      <c r="AB22" s="1" t="s">
        <v>69</v>
      </c>
      <c r="AC22" s="1" t="s">
        <v>70</v>
      </c>
      <c r="AD22" s="1" t="s">
        <v>71</v>
      </c>
      <c r="AE22" s="1" t="s">
        <v>72</v>
      </c>
      <c r="AF22" s="1" t="s">
        <v>73</v>
      </c>
      <c r="AG22" s="1" t="s">
        <v>74</v>
      </c>
      <c r="AH22" s="1" t="s">
        <v>75</v>
      </c>
      <c r="AI22" s="1" t="s">
        <v>76</v>
      </c>
      <c r="AJ22" s="1" t="s">
        <v>77</v>
      </c>
    </row>
    <row r="23" spans="1:36" x14ac:dyDescent="0.25">
      <c r="A23" t="s">
        <v>55</v>
      </c>
      <c r="B23" t="s">
        <v>56</v>
      </c>
      <c r="C23" s="1" t="str">
        <f t="shared" si="0"/>
        <v>IND - Qualiac</v>
      </c>
      <c r="D23" s="1" t="s">
        <v>90</v>
      </c>
      <c r="E23" s="1" t="s">
        <v>78</v>
      </c>
      <c r="F23" s="1" t="s">
        <v>79</v>
      </c>
      <c r="G23" s="9">
        <v>0</v>
      </c>
      <c r="H23" s="9">
        <v>32583.58</v>
      </c>
      <c r="I23" s="9">
        <v>31670.02</v>
      </c>
      <c r="J23" s="9">
        <v>30756.46</v>
      </c>
      <c r="K23" s="9">
        <v>29842.9</v>
      </c>
      <c r="L23" s="9">
        <v>28929.34</v>
      </c>
      <c r="M23" s="9">
        <v>28015.78</v>
      </c>
      <c r="N23" s="9">
        <v>27102.22</v>
      </c>
      <c r="O23" s="9">
        <v>26188.66</v>
      </c>
      <c r="P23" s="9">
        <v>25275.1</v>
      </c>
      <c r="Q23" s="9">
        <v>24361.54</v>
      </c>
      <c r="R23" s="9">
        <v>23448</v>
      </c>
      <c r="S23" s="1" t="s">
        <v>60</v>
      </c>
      <c r="T23" s="1" t="s">
        <v>61</v>
      </c>
      <c r="U23" s="1" t="s">
        <v>62</v>
      </c>
      <c r="V23" s="1" t="s">
        <v>63</v>
      </c>
      <c r="W23" s="1" t="s">
        <v>64</v>
      </c>
      <c r="X23" s="1" t="s">
        <v>65</v>
      </c>
      <c r="Y23" s="1" t="s">
        <v>66</v>
      </c>
      <c r="Z23" s="1" t="s">
        <v>67</v>
      </c>
      <c r="AA23" s="1" t="s">
        <v>68</v>
      </c>
      <c r="AB23" s="1" t="s">
        <v>69</v>
      </c>
      <c r="AC23" s="1" t="s">
        <v>70</v>
      </c>
      <c r="AD23" s="1" t="s">
        <v>71</v>
      </c>
      <c r="AE23" s="1" t="s">
        <v>72</v>
      </c>
      <c r="AF23" s="1" t="s">
        <v>73</v>
      </c>
      <c r="AG23" s="1" t="s">
        <v>74</v>
      </c>
      <c r="AH23" s="1" t="s">
        <v>75</v>
      </c>
      <c r="AI23" s="1" t="s">
        <v>76</v>
      </c>
      <c r="AJ23" s="1" t="s">
        <v>77</v>
      </c>
    </row>
    <row r="24" spans="1:36" x14ac:dyDescent="0.25">
      <c r="A24" t="s">
        <v>55</v>
      </c>
      <c r="B24" t="s">
        <v>56</v>
      </c>
      <c r="C24" s="1" t="str">
        <f t="shared" si="0"/>
        <v>IND - Qualiac</v>
      </c>
      <c r="D24" s="1" t="s">
        <v>90</v>
      </c>
      <c r="E24" s="1" t="s">
        <v>80</v>
      </c>
      <c r="F24" s="1" t="s">
        <v>59</v>
      </c>
      <c r="G24" s="9">
        <v>0</v>
      </c>
      <c r="H24" s="9">
        <v>0</v>
      </c>
      <c r="I24" s="9">
        <v>17334.96</v>
      </c>
      <c r="J24" s="9">
        <v>16846.189999999999</v>
      </c>
      <c r="K24" s="9">
        <v>16357.42</v>
      </c>
      <c r="L24" s="9">
        <v>15868.65</v>
      </c>
      <c r="M24" s="9">
        <v>15379.88</v>
      </c>
      <c r="N24" s="9">
        <v>14891.11</v>
      </c>
      <c r="O24" s="9">
        <v>14402.34</v>
      </c>
      <c r="P24" s="9">
        <v>13913.57</v>
      </c>
      <c r="Q24" s="9">
        <v>13424.8</v>
      </c>
      <c r="R24" s="9">
        <v>12936.05</v>
      </c>
      <c r="S24" s="1" t="s">
        <v>60</v>
      </c>
      <c r="T24" s="1" t="s">
        <v>61</v>
      </c>
      <c r="U24" s="1" t="s">
        <v>62</v>
      </c>
      <c r="V24" s="1" t="s">
        <v>63</v>
      </c>
      <c r="W24" s="1" t="s">
        <v>64</v>
      </c>
      <c r="X24" s="1" t="s">
        <v>65</v>
      </c>
      <c r="Y24" s="1" t="s">
        <v>66</v>
      </c>
      <c r="Z24" s="1" t="s">
        <v>67</v>
      </c>
      <c r="AA24" s="1" t="s">
        <v>68</v>
      </c>
      <c r="AB24" s="1" t="s">
        <v>69</v>
      </c>
      <c r="AC24" s="1" t="s">
        <v>70</v>
      </c>
      <c r="AD24" s="1" t="s">
        <v>71</v>
      </c>
      <c r="AE24" s="1" t="s">
        <v>72</v>
      </c>
      <c r="AF24" s="1" t="s">
        <v>73</v>
      </c>
      <c r="AG24" s="1" t="s">
        <v>74</v>
      </c>
      <c r="AH24" s="1" t="s">
        <v>75</v>
      </c>
      <c r="AI24" s="1" t="s">
        <v>76</v>
      </c>
      <c r="AJ24" s="1" t="s">
        <v>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Résultat</vt:lpstr>
      <vt:lpstr>Bilan</vt:lpstr>
      <vt:lpstr>DonneesR</vt:lpstr>
      <vt:lpstr>DonneesB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2021-09-22T07:49:29Z</dcterms:modified>
</cp:coreProperties>
</file>