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I:\j2.01\fr\oct\editions\"/>
    </mc:Choice>
  </mc:AlternateContent>
  <xr:revisionPtr revIDLastSave="0" documentId="13_ncr:1_{50E51ED0-9826-4E51-95FF-97D9DB270FC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alance" sheetId="3" r:id="rId1"/>
    <sheet name="Donnees" sheetId="1" r:id="rId2"/>
  </sheets>
  <calcPr calcId="191029"/>
  <pivotCaches>
    <pivotCache cacheId="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1" i="1" l="1"/>
  <c r="AE13" i="1"/>
  <c r="AE14" i="1"/>
  <c r="AE7" i="1"/>
  <c r="AE6" i="1"/>
  <c r="AE5" i="1"/>
  <c r="AE4" i="1"/>
  <c r="F1" i="1"/>
  <c r="K2" i="1"/>
  <c r="I2" i="1"/>
  <c r="G2" i="1"/>
  <c r="E2" i="1"/>
  <c r="B2" i="3" l="1"/>
  <c r="I1" i="3"/>
  <c r="C2" i="1" l="1"/>
  <c r="B2" i="1" l="1"/>
  <c r="D4" i="3" s="1"/>
  <c r="B1" i="1"/>
  <c r="D1" i="1"/>
  <c r="AK17" i="1"/>
  <c r="AH17" i="1"/>
  <c r="AE17" i="1"/>
  <c r="AB17" i="1"/>
  <c r="V17" i="1"/>
  <c r="C17" i="1"/>
  <c r="AK16" i="1"/>
  <c r="AH16" i="1"/>
  <c r="AE16" i="1"/>
  <c r="AB16" i="1"/>
  <c r="V16" i="1"/>
  <c r="C16" i="1"/>
  <c r="AK15" i="1"/>
  <c r="AH15" i="1"/>
  <c r="AE15" i="1"/>
  <c r="AB15" i="1"/>
  <c r="V15" i="1"/>
  <c r="C15" i="1"/>
  <c r="AK14" i="1"/>
  <c r="AH14" i="1"/>
  <c r="AB14" i="1"/>
  <c r="V14" i="1"/>
  <c r="C14" i="1"/>
  <c r="AK13" i="1"/>
  <c r="AH13" i="1"/>
  <c r="AB13" i="1"/>
  <c r="V13" i="1"/>
  <c r="C13" i="1"/>
  <c r="AK12" i="1"/>
  <c r="AH12" i="1"/>
  <c r="AE12" i="1"/>
  <c r="AB12" i="1"/>
  <c r="V12" i="1"/>
  <c r="C12" i="1"/>
  <c r="AK11" i="1"/>
  <c r="AH11" i="1"/>
  <c r="AB11" i="1"/>
  <c r="V11" i="1"/>
  <c r="C11" i="1"/>
  <c r="AK10" i="1"/>
  <c r="AH10" i="1"/>
  <c r="AE10" i="1"/>
  <c r="AB10" i="1"/>
  <c r="V10" i="1"/>
  <c r="C10" i="1"/>
  <c r="AK9" i="1"/>
  <c r="AH9" i="1"/>
  <c r="AE9" i="1"/>
  <c r="AB9" i="1"/>
  <c r="V9" i="1"/>
  <c r="C9" i="1"/>
  <c r="AK8" i="1"/>
  <c r="AH8" i="1"/>
  <c r="AE8" i="1"/>
  <c r="AB8" i="1"/>
  <c r="V8" i="1"/>
  <c r="C8" i="1"/>
  <c r="AK7" i="1"/>
  <c r="AH7" i="1"/>
  <c r="AB7" i="1"/>
  <c r="V7" i="1"/>
  <c r="C7" i="1"/>
  <c r="AK6" i="1"/>
  <c r="AH6" i="1"/>
  <c r="AB6" i="1"/>
  <c r="V6" i="1"/>
  <c r="C6" i="1"/>
  <c r="AK5" i="1"/>
  <c r="AH5" i="1"/>
  <c r="AB5" i="1"/>
  <c r="V5" i="1"/>
  <c r="C5" i="1"/>
  <c r="AK4" i="1"/>
  <c r="AH4" i="1"/>
  <c r="AB4" i="1"/>
  <c r="V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E86D6849-0645-49AA-BC1E-28557FA8DCA5}">
      <text>
        <r>
          <rPr>
            <sz val="9"/>
            <color indexed="81"/>
            <rFont val="Tahoma"/>
            <family val="2"/>
          </rPr>
          <t>J2_01 - D1.000 - YAD - 03/04/2024 - Création</t>
        </r>
      </text>
    </comment>
  </commentList>
</comments>
</file>

<file path=xl/sharedStrings.xml><?xml version="1.0" encoding="utf-8"?>
<sst xmlns="http://schemas.openxmlformats.org/spreadsheetml/2006/main" count="307" uniqueCount="104">
  <si>
    <t>Étiquettes de lignes</t>
  </si>
  <si>
    <t>Total général</t>
  </si>
  <si>
    <t>Compte</t>
  </si>
  <si>
    <t>Cumuls antérieurs</t>
  </si>
  <si>
    <t>Débit</t>
  </si>
  <si>
    <t>Crédit</t>
  </si>
  <si>
    <t>Période</t>
  </si>
  <si>
    <t>Soldes</t>
  </si>
  <si>
    <t>Intitulé réduit</t>
  </si>
  <si>
    <t>Compte et intitulé</t>
  </si>
  <si>
    <t>Type</t>
  </si>
  <si>
    <t>Montant débit antérieur</t>
  </si>
  <si>
    <t>Montant crédit antérieur</t>
  </si>
  <si>
    <t>Montant débit</t>
  </si>
  <si>
    <t>Montant crédit</t>
  </si>
  <si>
    <t>Solde débit</t>
  </si>
  <si>
    <t>Solde crédit</t>
  </si>
  <si>
    <t>Poste</t>
  </si>
  <si>
    <t>Classe de compte</t>
  </si>
  <si>
    <t>Sous-classe de compte</t>
  </si>
  <si>
    <t>Sous-sous-classe de compte</t>
  </si>
  <si>
    <t>Etablissement</t>
  </si>
  <si>
    <t>Rupture 1</t>
  </si>
  <si>
    <t>Libellé rupture 1</t>
  </si>
  <si>
    <t>Rupture et libellé 1</t>
  </si>
  <si>
    <t>Rupture 2</t>
  </si>
  <si>
    <t>Libellé rupture 2</t>
  </si>
  <si>
    <t>Rupture et libellé 3</t>
  </si>
  <si>
    <t>Rupture et libellé 2</t>
  </si>
  <si>
    <t>Rupture 3</t>
  </si>
  <si>
    <t>Libellé rupture 3</t>
  </si>
  <si>
    <t>Rupture 4</t>
  </si>
  <si>
    <t>Libellé rupture 4</t>
  </si>
  <si>
    <t>Rupture et libellé 4</t>
  </si>
  <si>
    <t>Début d'exercice</t>
  </si>
  <si>
    <t>Fin d'exercice</t>
  </si>
  <si>
    <t>Job</t>
  </si>
  <si>
    <t>Utilisateur</t>
  </si>
  <si>
    <t>Date</t>
  </si>
  <si>
    <t>Somme de Montant débit</t>
  </si>
  <si>
    <t>Somme de Montant crédit</t>
  </si>
  <si>
    <t>Date :</t>
  </si>
  <si>
    <t>Utilisateur :</t>
  </si>
  <si>
    <t>Job :</t>
  </si>
  <si>
    <t>Date de fin d'exercice :</t>
  </si>
  <si>
    <t>Date de début d'exercice :</t>
  </si>
  <si>
    <t>Etablissement :</t>
  </si>
  <si>
    <t>Période de fin</t>
  </si>
  <si>
    <t>Période de début</t>
  </si>
  <si>
    <t>Période de début :</t>
  </si>
  <si>
    <t>Période de fin :</t>
  </si>
  <si>
    <t>Intitulé réduit du compte</t>
  </si>
  <si>
    <t>Intitulé réduit du poste</t>
  </si>
  <si>
    <t>Somme de Affichage Solde débit</t>
  </si>
  <si>
    <t>Somme de Affichage Solde crédit</t>
  </si>
  <si>
    <t>Somme de Montant débit antérieur</t>
  </si>
  <si>
    <t>Somme de Montant crédit antérieur</t>
  </si>
  <si>
    <t>Devise</t>
  </si>
  <si>
    <t>Montant débit antérieur (devise)</t>
  </si>
  <si>
    <t>Montant crédit antérieur (devise)</t>
  </si>
  <si>
    <t>Montant débit (devise)</t>
  </si>
  <si>
    <t>Montant crédit (devise)</t>
  </si>
  <si>
    <t>Solde débit (devise)</t>
  </si>
  <si>
    <t>Solde crédit (devise)</t>
  </si>
  <si>
    <t>Classe / Compte / CGR/ Tiers</t>
  </si>
  <si>
    <t>Intitulé classe de compte</t>
  </si>
  <si>
    <t>Classe de compte et intitulé</t>
  </si>
  <si>
    <t>401100A</t>
  </si>
  <si>
    <t>Fourn:ach bien/prest</t>
  </si>
  <si>
    <t>401</t>
  </si>
  <si>
    <t>Fournisseurs</t>
  </si>
  <si>
    <t>4</t>
  </si>
  <si>
    <t>Comptes de tiers</t>
  </si>
  <si>
    <t>40</t>
  </si>
  <si>
    <t>IND</t>
  </si>
  <si>
    <t>1501</t>
  </si>
  <si>
    <t>Société 1501</t>
  </si>
  <si>
    <t>Qualiac</t>
  </si>
  <si>
    <t>01/01/2024</t>
  </si>
  <si>
    <t>31/12/2024</t>
  </si>
  <si>
    <t>581683</t>
  </si>
  <si>
    <t>PR</t>
  </si>
  <si>
    <t>09/04/2024</t>
  </si>
  <si>
    <t>01/01/2023</t>
  </si>
  <si>
    <t>31/12/2023</t>
  </si>
  <si>
    <t>1505</t>
  </si>
  <si>
    <t>Papéterie DUPIN</t>
  </si>
  <si>
    <t>SANS POSTE</t>
  </si>
  <si>
    <t>ACT1</t>
  </si>
  <si>
    <t>Activité 1</t>
  </si>
  <si>
    <t>ACT2</t>
  </si>
  <si>
    <t>Activité 2</t>
  </si>
  <si>
    <t>ACT3</t>
  </si>
  <si>
    <t>Activité 3</t>
  </si>
  <si>
    <t>ACT4</t>
  </si>
  <si>
    <t>Activité 4</t>
  </si>
  <si>
    <t>4 - Comptes de tiers</t>
  </si>
  <si>
    <t>401100A - Fourn:ach bien/prest</t>
  </si>
  <si>
    <t>1501 - Société 1501</t>
  </si>
  <si>
    <t>1505 - Papéterie DUPIN</t>
  </si>
  <si>
    <t>ACT1 - Activité 1</t>
  </si>
  <si>
    <t>ACT2 - Activité 2</t>
  </si>
  <si>
    <t>ACT3 - Activité 3</t>
  </si>
  <si>
    <t>ACT4 - Activité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</si>
</sst>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0" fontId="0" fillId="0" borderId="0" xfId="0" pivotButton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7" xfId="0" applyBorder="1"/>
    <xf numFmtId="0" fontId="0" fillId="0" borderId="2" xfId="0" applyBorder="1" applyAlignment="1">
      <alignment horizontal="left" indent="1"/>
    </xf>
    <xf numFmtId="0" fontId="0" fillId="0" borderId="4" xfId="0" applyBorder="1" applyAlignment="1">
      <alignment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10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4" fontId="0" fillId="0" borderId="6" xfId="0" applyNumberFormat="1" applyBorder="1" applyAlignment="1">
      <alignment horizontal="right" indent="1"/>
    </xf>
    <xf numFmtId="4" fontId="0" fillId="0" borderId="11" xfId="0" applyNumberFormat="1" applyBorder="1" applyAlignment="1">
      <alignment horizontal="right" indent="1"/>
    </xf>
    <xf numFmtId="4" fontId="0" fillId="0" borderId="0" xfId="0" applyNumberFormat="1" applyBorder="1" applyAlignment="1">
      <alignment horizontal="right" indent="1"/>
    </xf>
    <xf numFmtId="4" fontId="0" fillId="0" borderId="7" xfId="0" applyNumberFormat="1" applyBorder="1" applyAlignment="1">
      <alignment horizontal="right" indent="1"/>
    </xf>
    <xf numFmtId="4" fontId="0" fillId="0" borderId="12" xfId="0" applyNumberFormat="1" applyBorder="1" applyAlignment="1">
      <alignment horizontal="right" indent="1"/>
    </xf>
    <xf numFmtId="4" fontId="0" fillId="0" borderId="8" xfId="0" applyNumberFormat="1" applyBorder="1" applyAlignment="1">
      <alignment horizontal="right" indent="1"/>
    </xf>
    <xf numFmtId="4" fontId="0" fillId="0" borderId="9" xfId="0" applyNumberFormat="1" applyBorder="1" applyAlignment="1">
      <alignment horizontal="right" indent="1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46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164" formatCode=";;;"/>
    </dxf>
    <dxf>
      <numFmt numFmtId="164" formatCode=";;;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right" indent="1" readingOrder="0"/>
    </dxf>
    <dxf>
      <alignment indent="1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indent="1" readingOrder="0"/>
    </dxf>
    <dxf>
      <alignment horizontal="right" indent="1" readingOrder="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theme="4" tint="0.79995117038483843"/>
        </left>
        <right style="thin">
          <color theme="4" tint="0.79995117038483843"/>
        </right>
        <top style="thin">
          <color theme="4" tint="0.79998168889431442"/>
        </top>
        <bottom style="thin">
          <color theme="4" tint="0.79995117038483843"/>
        </bottom>
        <vertical style="thin">
          <color theme="4" tint="0.79995117038483843"/>
        </vertical>
        <horizontal/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>
          <bgColor theme="4" tint="0.79998168889431442"/>
        </patternFill>
      </fill>
    </dxf>
    <dxf>
      <fill>
        <patternFill patternType="solid">
          <fgColor theme="4" tint="0.79995117038483843"/>
          <bgColor theme="4" tint="0.59996337778862885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  <border>
        <left/>
        <right/>
        <top/>
        <bottom/>
        <vertical/>
        <horizontal/>
      </border>
    </dxf>
    <dxf>
      <font>
        <b/>
        <color theme="0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font>
        <b/>
        <color theme="1"/>
      </font>
      <fill>
        <patternFill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theme="1"/>
        </vertical>
        <horizontal/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Medium2 2">
    <tableStyle name="PivotStyleMedium2 2" table="0" count="16" xr9:uid="{00000000-0011-0000-FFFF-FFFF00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  <tableStyleElement type="firstHeaderCell" dxfId="38"/>
      <tableStyleElement type="firstSubtotalRow" dxfId="37"/>
      <tableStyleElement type="secondSubtotalRow" dxfId="36"/>
      <tableStyleElement type="firstColumnSubheading" dxfId="35"/>
      <tableStyleElement type="firstRowSubheading" dxfId="34"/>
      <tableStyleElement type="secondRowSubheading" dxfId="33"/>
      <tableStyleElement type="thirdRowSubheading" dxfId="32"/>
      <tableStyleElement type="pageFieldLabels" dxfId="31"/>
      <tableStyleElement type="pageFieldValues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391.382178587963" createdVersion="5" refreshedVersion="8" minRefreshableVersion="3" recordCount="21" xr:uid="{00000000-000A-0000-FFFF-FFFF0A000000}">
  <cacheSource type="worksheet">
    <worksheetSource ref="A3:AK999995" sheet="Donnees"/>
  </cacheSource>
  <cacheFields count="41">
    <cacheField name="Compte" numFmtId="0">
      <sharedItems containsBlank="1"/>
    </cacheField>
    <cacheField name="Intitulé réduit du compte" numFmtId="0">
      <sharedItems containsBlank="1"/>
    </cacheField>
    <cacheField name="Compte et intitulé" numFmtId="0">
      <sharedItems containsBlank="1"/>
    </cacheField>
    <cacheField name="Devise" numFmtId="0">
      <sharedItems containsNonDate="0" containsString="0" containsBlank="1"/>
    </cacheField>
    <cacheField name="Type" numFmtId="0">
      <sharedItems containsNonDate="0" containsString="0" containsBlank="1"/>
    </cacheField>
    <cacheField name="Montant débit antérieur" numFmtId="2">
      <sharedItems containsString="0" containsBlank="1" containsNumber="1" containsInteger="1" minValue="0" maxValue="300"/>
    </cacheField>
    <cacheField name="Montant crédit antérieur" numFmtId="2">
      <sharedItems containsString="0" containsBlank="1" containsNumber="1" minValue="0" maxValue="88913.83"/>
    </cacheField>
    <cacheField name="Montant débit" numFmtId="2">
      <sharedItems containsString="0" containsBlank="1" containsNumber="1" minValue="0" maxValue="7850"/>
    </cacheField>
    <cacheField name="Montant crédit" numFmtId="2">
      <sharedItems containsString="0" containsBlank="1" containsNumber="1" minValue="0" maxValue="47000"/>
    </cacheField>
    <cacheField name="Solde débit" numFmtId="2">
      <sharedItems containsString="0" containsBlank="1" containsNumber="1" minValue="0" maxValue="7950"/>
    </cacheField>
    <cacheField name="Solde crédit" numFmtId="2">
      <sharedItems containsString="0" containsBlank="1" containsNumber="1" minValue="0" maxValue="135913.83000000002"/>
    </cacheField>
    <cacheField name="Montant débit antérieur (devise)" numFmtId="2">
      <sharedItems containsString="0" containsBlank="1" containsNumber="1" containsInteger="1" minValue="0" maxValue="0"/>
    </cacheField>
    <cacheField name="Montant crédit antérieur (devise)" numFmtId="2">
      <sharedItems containsString="0" containsBlank="1" containsNumber="1" containsInteger="1" minValue="0" maxValue="0"/>
    </cacheField>
    <cacheField name="Montant débit (devise)" numFmtId="2">
      <sharedItems containsString="0" containsBlank="1" containsNumber="1" containsInteger="1" minValue="0" maxValue="0"/>
    </cacheField>
    <cacheField name="Montant crédit (devise)" numFmtId="2">
      <sharedItems containsString="0" containsBlank="1" containsNumber="1" containsInteger="1" minValue="0" maxValue="0"/>
    </cacheField>
    <cacheField name="Solde débit (devise)" numFmtId="2">
      <sharedItems containsString="0" containsBlank="1" containsNumber="1" containsInteger="1" minValue="0" maxValue="0"/>
    </cacheField>
    <cacheField name="Solde crédit (devise)" numFmtId="2">
      <sharedItems containsString="0" containsBlank="1" containsNumber="1" containsInteger="1" minValue="0" maxValue="0"/>
    </cacheField>
    <cacheField name="Poste" numFmtId="0">
      <sharedItems containsBlank="1"/>
    </cacheField>
    <cacheField name="Intitulé réduit du poste" numFmtId="0">
      <sharedItems containsBlank="1"/>
    </cacheField>
    <cacheField name="Classe de compte" numFmtId="0">
      <sharedItems containsBlank="1"/>
    </cacheField>
    <cacheField name="Intitulé classe de compte" numFmtId="0">
      <sharedItems containsBlank="1"/>
    </cacheField>
    <cacheField name="Classe de compte et intitulé" numFmtId="0">
      <sharedItems containsBlank="1" count="5">
        <s v="4 - Comptes de tiers"/>
        <m/>
        <s v="8 - Comptes spéciaux" u="1"/>
        <s v="7 - Produits" u="1"/>
        <s v=" - " u="1"/>
      </sharedItems>
    </cacheField>
    <cacheField name="Sous-classe de compte" numFmtId="0">
      <sharedItems containsBlank="1"/>
    </cacheField>
    <cacheField name="Sous-sous-classe de compte" numFmtId="0">
      <sharedItems containsBlank="1"/>
    </cacheField>
    <cacheField name="Etablissement" numFmtId="0">
      <sharedItems containsBlank="1"/>
    </cacheField>
    <cacheField name="Rupture 1" numFmtId="0">
      <sharedItems containsBlank="1"/>
    </cacheField>
    <cacheField name="Libellé rupture 1" numFmtId="0">
      <sharedItems containsBlank="1"/>
    </cacheField>
    <cacheField name="Rupture et libellé 1" numFmtId="0">
      <sharedItems containsBlank="1" count="8">
        <s v="401100A - Fourn:ach bien/prest"/>
        <m/>
        <s v="801101 - Fourn:ach bien/prest" u="1"/>
        <s v="701100 - Ventes prod fini A" u="1"/>
        <s v="701100SOC - Ventes prod fini A" u="1"/>
        <s v=" - " u="1"/>
        <s v="a" u="1"/>
        <s v="xxxxxx" u="1"/>
      </sharedItems>
    </cacheField>
    <cacheField name="Rupture 2" numFmtId="0">
      <sharedItems containsBlank="1"/>
    </cacheField>
    <cacheField name="Libellé rupture 2" numFmtId="0">
      <sharedItems containsBlank="1"/>
    </cacheField>
    <cacheField name="Rupture et libellé 2" numFmtId="0">
      <sharedItems containsBlank="1" count="16">
        <s v="ACT3 - Activité 3"/>
        <s v="ACT2 - Activité 2"/>
        <s v="ACT1 - Activité 1"/>
        <s v="ACT4 - Activité 4"/>
        <m/>
        <s v="0001 - Projet 0001" u="1"/>
        <s v="0006 - Projet 0006" u="1"/>
        <s v="100 - 00" u="1"/>
        <s v="2SOC - soc2" u="1"/>
        <s v="ACT1           BORD - CGR combinaison" u="1"/>
        <s v="ACT2           BORD - CGR combinaison" u="1"/>
        <s v="0000003     CBYNE - test" u="1"/>
        <s v="SOC - cjgmdfjgm" u="1"/>
        <s v=" - " u="1"/>
        <s v="a" u="1"/>
        <s v="xxxxxx" u="1"/>
      </sharedItems>
    </cacheField>
    <cacheField name="Rupture 3" numFmtId="0">
      <sharedItems containsBlank="1"/>
    </cacheField>
    <cacheField name="Libellé rupture 3" numFmtId="0">
      <sharedItems containsBlank="1"/>
    </cacheField>
    <cacheField name="Rupture et libellé 3" numFmtId="0">
      <sharedItems containsBlank="1" count="7">
        <s v="1501 - Société 1501"/>
        <s v="1505 - Papéterie DUPIN"/>
        <m/>
        <s v="PFR - test PFR PFR" u="1"/>
        <s v="IAC - IAC - Sté A" u="1"/>
        <s v="1501-SOC - Papéterie DELPRAT" u="1"/>
        <s v=" - " u="1"/>
      </sharedItems>
    </cacheField>
    <cacheField name="Rupture 4" numFmtId="0">
      <sharedItems containsNonDate="0" containsString="0" containsBlank="1"/>
    </cacheField>
    <cacheField name="Libellé rupture 4" numFmtId="0">
      <sharedItems containsNonDate="0" containsString="0" containsBlank="1"/>
    </cacheField>
    <cacheField name="Rupture et libellé 4" numFmtId="0">
      <sharedItems containsBlank="1"/>
    </cacheField>
    <cacheField name="Affichage Montant débit antérieur" numFmtId="0" formula=" IF('Montant débit antérieur'-'Montant crédit antérieur'&lt;0,0,'Montant débit antérieur'-'Montant crédit antérieur')" databaseField="0"/>
    <cacheField name="Affichage Montant crédit antérieur" numFmtId="0" formula="IF('Montant crédit antérieur'-'Montant débit antérieur'&lt;0,0,'Montant crédit antérieur'-'Montant débit antérieur')" databaseField="0"/>
    <cacheField name="Affichage Solde débit" numFmtId="0" formula=" IF('Solde débit'-'Solde crédit'&lt;0,0,'Solde débit'-'Solde crédit')" databaseField="0"/>
    <cacheField name="Affichage Solde crédit" numFmtId="0" formula="IF('Solde crédit'-'Solde débit'&lt;0,0,'Solde crédit'-'Solde débit'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401100A"/>
    <s v="Fourn:ach bien/prest"/>
    <s v="401100A - Fourn:ach bien/prest"/>
    <m/>
    <m/>
    <n v="0"/>
    <n v="225.69"/>
    <n v="0"/>
    <n v="850.26"/>
    <n v="0"/>
    <n v="1075.95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3"/>
    <s v="Activité 3"/>
    <x v="0"/>
    <s v="1501"/>
    <s v="Société 1501"/>
    <x v="0"/>
    <m/>
    <m/>
    <s v=" - "/>
  </r>
  <r>
    <s v="401100A"/>
    <s v="Fourn:ach bien/prest"/>
    <s v="401100A - Fourn:ach bien/prest"/>
    <m/>
    <m/>
    <n v="0"/>
    <n v="1182.68"/>
    <n v="0"/>
    <n v="1007.58"/>
    <n v="0"/>
    <n v="2190.2600000000002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2"/>
    <s v="Activité 2"/>
    <x v="1"/>
    <s v="1505"/>
    <s v="Papéterie DUPIN"/>
    <x v="1"/>
    <m/>
    <m/>
    <s v=" - "/>
  </r>
  <r>
    <s v="401100A"/>
    <s v="Fourn:ach bien/prest"/>
    <s v="401100A - Fourn:ach bien/prest"/>
    <m/>
    <m/>
    <n v="0"/>
    <n v="509"/>
    <n v="0"/>
    <n v="8963"/>
    <n v="0"/>
    <n v="9472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1"/>
    <s v="Activité 1"/>
    <x v="2"/>
    <s v="1501"/>
    <s v="Société 1501"/>
    <x v="0"/>
    <m/>
    <m/>
    <s v=" - "/>
  </r>
  <r>
    <s v="401100A"/>
    <s v="Fourn:ach bien/prest"/>
    <s v="401100A - Fourn:ach bien/prest"/>
    <m/>
    <m/>
    <n v="0"/>
    <n v="2246.41"/>
    <n v="0"/>
    <n v="471.26"/>
    <n v="0"/>
    <n v="2717.67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4"/>
    <s v="Activité 4"/>
    <x v="3"/>
    <s v="1505"/>
    <s v="Papéterie DUPIN"/>
    <x v="1"/>
    <m/>
    <m/>
    <s v=" - "/>
  </r>
  <r>
    <s v="401100A"/>
    <s v="Fourn:ach bien/prest"/>
    <s v="401100A - Fourn:ach bien/prest"/>
    <m/>
    <m/>
    <n v="0"/>
    <n v="13400"/>
    <n v="0"/>
    <n v="4521.3599999999997"/>
    <n v="0"/>
    <n v="17921.36"/>
    <n v="0"/>
    <n v="0"/>
    <n v="0"/>
    <n v="0"/>
    <n v="0"/>
    <n v="0"/>
    <s v="401"/>
    <s v="SANS POSTE"/>
    <s v="4"/>
    <s v="Comptes de tiers"/>
    <x v="0"/>
    <s v="40"/>
    <s v="401"/>
    <s v="IND"/>
    <s v="401100A"/>
    <s v="Fourn:ach bien/prest"/>
    <x v="0"/>
    <s v="ACT1"/>
    <s v="Activité 1"/>
    <x v="2"/>
    <s v="1501"/>
    <s v="Société 1501"/>
    <x v="0"/>
    <m/>
    <m/>
    <s v=" - "/>
  </r>
  <r>
    <s v="401100A"/>
    <s v="Fourn:ach bien/prest"/>
    <s v="401100A - Fourn:ach bien/prest"/>
    <m/>
    <m/>
    <n v="0"/>
    <n v="88913.83"/>
    <n v="0"/>
    <n v="47000"/>
    <n v="0"/>
    <n v="135913.83000000002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1"/>
    <s v="Activité 1"/>
    <x v="2"/>
    <s v="1505"/>
    <s v="Papéterie DUPIN"/>
    <x v="1"/>
    <m/>
    <m/>
    <s v=" - "/>
  </r>
  <r>
    <s v="401100A"/>
    <s v="Fourn:ach bien/prest"/>
    <s v="401100A - Fourn:ach bien/prest"/>
    <m/>
    <m/>
    <n v="0"/>
    <n v="100"/>
    <n v="0"/>
    <n v="41205"/>
    <n v="0"/>
    <n v="41305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1"/>
    <s v="Activité 1"/>
    <x v="2"/>
    <s v="1505"/>
    <s v="Papéterie DUPIN"/>
    <x v="1"/>
    <m/>
    <m/>
    <s v=" - "/>
  </r>
  <r>
    <s v="401100A"/>
    <s v="Fourn:ach bien/prest"/>
    <s v="401100A - Fourn:ach bien/prest"/>
    <m/>
    <m/>
    <n v="100"/>
    <n v="0"/>
    <n v="7850"/>
    <n v="0"/>
    <n v="7950"/>
    <n v="0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2"/>
    <s v="Activité 2"/>
    <x v="1"/>
    <s v="1505"/>
    <s v="Papéterie DUPIN"/>
    <x v="1"/>
    <m/>
    <m/>
    <s v=" - "/>
  </r>
  <r>
    <s v="401100A"/>
    <s v="Fourn:ach bien/prest"/>
    <s v="401100A - Fourn:ach bien/prest"/>
    <m/>
    <m/>
    <n v="30"/>
    <n v="0"/>
    <n v="0"/>
    <n v="0"/>
    <n v="30"/>
    <n v="0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2"/>
    <s v="Activité 2"/>
    <x v="1"/>
    <s v="1501"/>
    <s v="Société 1501"/>
    <x v="0"/>
    <m/>
    <m/>
    <s v=" - "/>
  </r>
  <r>
    <s v="401100A"/>
    <s v="Fourn:ach bien/prest"/>
    <s v="401100A - Fourn:ach bien/prest"/>
    <m/>
    <m/>
    <n v="100"/>
    <n v="0"/>
    <n v="852.36"/>
    <n v="0"/>
    <n v="952.36"/>
    <n v="0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3"/>
    <s v="Activité 3"/>
    <x v="0"/>
    <s v="1501"/>
    <s v="Société 1501"/>
    <x v="0"/>
    <m/>
    <m/>
    <s v=" - "/>
  </r>
  <r>
    <s v="401100A"/>
    <s v="Fourn:ach bien/prest"/>
    <s v="401100A - Fourn:ach bien/prest"/>
    <m/>
    <m/>
    <n v="300"/>
    <n v="0"/>
    <n v="0"/>
    <n v="0"/>
    <n v="300"/>
    <n v="0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4"/>
    <s v="Activité 4"/>
    <x v="3"/>
    <s v="1505"/>
    <s v="Papéterie DUPIN"/>
    <x v="1"/>
    <m/>
    <m/>
    <s v=" - "/>
  </r>
  <r>
    <s v="401100A"/>
    <s v="Fourn:ach bien/prest"/>
    <s v="401100A - Fourn:ach bien/prest"/>
    <m/>
    <m/>
    <n v="20"/>
    <n v="0"/>
    <n v="800"/>
    <n v="0"/>
    <n v="820"/>
    <n v="0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3"/>
    <s v="Activité 3"/>
    <x v="0"/>
    <s v="1501"/>
    <s v="Société 1501"/>
    <x v="0"/>
    <m/>
    <m/>
    <s v=" - "/>
  </r>
  <r>
    <s v="401100A"/>
    <s v="Fourn:ach bien/prest"/>
    <s v="401100A - Fourn:ach bien/prest"/>
    <m/>
    <m/>
    <n v="0"/>
    <n v="100"/>
    <n v="0"/>
    <n v="5841.78"/>
    <n v="0"/>
    <n v="5941.78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3"/>
    <s v="Activité 3"/>
    <x v="0"/>
    <s v="1505"/>
    <s v="Papéterie DUPIN"/>
    <x v="1"/>
    <m/>
    <m/>
    <s v=" - "/>
  </r>
  <r>
    <s v="401100A"/>
    <s v="Fourn:ach bien/prest"/>
    <s v="401100A - Fourn:ach bien/prest"/>
    <m/>
    <m/>
    <n v="10"/>
    <n v="0"/>
    <n v="0"/>
    <n v="0"/>
    <n v="10"/>
    <n v="0"/>
    <n v="0"/>
    <n v="0"/>
    <n v="0"/>
    <n v="0"/>
    <n v="0"/>
    <n v="0"/>
    <s v="401"/>
    <s v="Fournisseurs"/>
    <s v="4"/>
    <s v="Comptes de tiers"/>
    <x v="0"/>
    <s v="40"/>
    <s v="401"/>
    <s v="IND"/>
    <s v="401100A"/>
    <s v="Fourn:ach bien/prest"/>
    <x v="0"/>
    <s v="ACT4"/>
    <s v="Activité 4"/>
    <x v="3"/>
    <s v="1501"/>
    <s v="Société 1501"/>
    <x v="0"/>
    <m/>
    <m/>
    <s v=" - "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  <r>
    <m/>
    <m/>
    <m/>
    <m/>
    <m/>
    <m/>
    <m/>
    <m/>
    <m/>
    <m/>
    <m/>
    <m/>
    <m/>
    <m/>
    <m/>
    <m/>
    <m/>
    <m/>
    <m/>
    <m/>
    <m/>
    <x v="1"/>
    <m/>
    <m/>
    <m/>
    <m/>
    <m/>
    <x v="1"/>
    <m/>
    <m/>
    <x v="4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" cacheId="18" applyNumberFormats="0" applyBorderFormats="0" applyFontFormats="0" applyPatternFormats="0" applyAlignmentFormats="0" applyWidthHeightFormats="1" dataCaption="Valeurs" updatedVersion="8" minRefreshableVersion="3" itemPrintTitles="1" createdVersion="5" indent="0" outline="1" outlineData="1" multipleFieldFilters="0">
  <location ref="B8:I23" firstHeaderRow="0" firstDataRow="1" firstDataCol="2"/>
  <pivotFields count="41">
    <pivotField showAll="0"/>
    <pivotField showAll="0" defaultSubtotal="0"/>
    <pivotField showAll="0" sortType="ascending" defaultSubtotal="0"/>
    <pivotField showAll="0"/>
    <pivotField showAl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axis="axisRow" showAll="0">
      <items count="6">
        <item m="1" x="4"/>
        <item x="1"/>
        <item x="0"/>
        <item m="1" x="2"/>
        <item m="1" x="3"/>
        <item t="default"/>
      </items>
    </pivotField>
    <pivotField showAll="0"/>
    <pivotField showAll="0"/>
    <pivotField showAll="0"/>
    <pivotField showAll="0"/>
    <pivotField showAll="0" defaultSubtotal="0"/>
    <pivotField axis="axisRow" showAll="0" sortType="ascending">
      <items count="9">
        <item m="1" x="5"/>
        <item x="0"/>
        <item m="1" x="3"/>
        <item m="1" x="4"/>
        <item m="1" x="2"/>
        <item m="1" x="6"/>
        <item m="1" x="7"/>
        <item x="1"/>
        <item t="default"/>
      </items>
    </pivotField>
    <pivotField showAll="0"/>
    <pivotField showAll="0" defaultSubtotal="0"/>
    <pivotField axis="axisRow" compact="0" showAll="0" sortType="ascending">
      <items count="17">
        <item m="1" x="13"/>
        <item m="1" x="11"/>
        <item m="1" x="5"/>
        <item m="1" x="6"/>
        <item m="1" x="7"/>
        <item m="1" x="8"/>
        <item m="1" x="14"/>
        <item m="1" x="9"/>
        <item x="2"/>
        <item m="1" x="10"/>
        <item x="1"/>
        <item x="0"/>
        <item x="3"/>
        <item m="1" x="12"/>
        <item m="1" x="15"/>
        <item x="4"/>
        <item t="default"/>
      </items>
    </pivotField>
    <pivotField showAll="0"/>
    <pivotField showAll="0" defaultSubtotal="0"/>
    <pivotField axis="axisRow" showAll="0" defaultSubtotal="0">
      <items count="7">
        <item x="2"/>
        <item m="1" x="6"/>
        <item x="0"/>
        <item x="1"/>
        <item m="1" x="3"/>
        <item m="1" x="4"/>
        <item m="1" x="5"/>
      </items>
    </pivotField>
    <pivotField showAll="0"/>
    <pivotField showAll="0" defaultSubtotal="0"/>
    <pivotField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21"/>
    <field x="27"/>
    <field x="30"/>
    <field x="33"/>
  </rowFields>
  <rowItems count="15">
    <i>
      <x v="2"/>
    </i>
    <i r="1">
      <x v="1"/>
    </i>
    <i r="2">
      <x v="8"/>
    </i>
    <i r="3">
      <x v="2"/>
    </i>
    <i r="3">
      <x v="3"/>
    </i>
    <i r="2">
      <x v="10"/>
    </i>
    <i r="3">
      <x v="2"/>
    </i>
    <i r="3">
      <x v="3"/>
    </i>
    <i r="2">
      <x v="11"/>
    </i>
    <i r="3">
      <x v="2"/>
    </i>
    <i r="3">
      <x v="3"/>
    </i>
    <i r="2">
      <x v="12"/>
    </i>
    <i r="3">
      <x v="2"/>
    </i>
    <i r="3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Montant débit antérieur" fld="5" baseField="0" baseItem="0" numFmtId="4"/>
    <dataField name="Somme de Montant crédit antérieur" fld="6" baseField="0" baseItem="0" numFmtId="4"/>
    <dataField name="Somme de Montant débit" fld="7" baseField="18" baseItem="0" numFmtId="4"/>
    <dataField name="Somme de Montant crédit" fld="8" baseField="18" baseItem="0" numFmtId="4"/>
    <dataField name="Somme de Affichage Solde débit" fld="39" baseField="0" baseItem="0" numFmtId="4"/>
    <dataField name="Somme de Affichage Solde crédit" fld="40" baseField="0" baseItem="0" numFmtId="4"/>
  </dataFields>
  <formats count="7">
    <format dxfId="29">
      <pivotArea outline="0" collapsedLevelsAreSubtotals="1" fieldPosition="0"/>
    </format>
    <format dxfId="28">
      <pivotArea dataOnly="0" labelOnly="1" grandRow="1" outline="0" fieldPosition="0"/>
    </format>
    <format dxfId="27">
      <pivotArea outline="0" collapsedLevelsAreSubtotals="1" fieldPosition="0"/>
    </format>
    <format dxfId="26">
      <pivotArea dataOnly="0" labelOnly="1" grandRow="1" outline="0" fieldPosition="0"/>
    </format>
    <format dxfId="25">
      <pivotArea outline="0" fieldPosition="0">
        <references count="1">
          <reference field="4294967294" count="1">
            <x v="2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</formats>
  <pivotTableStyleInfo name="PivotStyleMedium2 2" showRowHeaders="1" showColHeaders="1" showRowStripes="0" showColStripes="0" showLastColumn="1"/>
  <filters count="1">
    <filter fld="27" type="captionNotEqual" evalOrder="-1" id="6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showGridLines="0" tabSelected="1" zoomScaleNormal="100" workbookViewId="0"/>
  </sheetViews>
  <sheetFormatPr baseColWidth="10" defaultRowHeight="15" x14ac:dyDescent="0.25"/>
  <cols>
    <col min="1" max="1" width="3.28515625" customWidth="1"/>
    <col min="2" max="2" width="10.7109375" customWidth="1"/>
    <col min="3" max="3" width="30.7109375" customWidth="1"/>
    <col min="4" max="9" width="20.7109375" customWidth="1"/>
  </cols>
  <sheetData>
    <row r="1" spans="1:9" x14ac:dyDescent="0.25">
      <c r="I1" s="12" t="str">
        <f>CONCATENATE("Edité au : ",Donnees!F1)</f>
        <v>Edité au : 09/04/2024</v>
      </c>
    </row>
    <row r="2" spans="1:9" x14ac:dyDescent="0.25">
      <c r="B2" s="25" t="str">
        <f>CONCATENATE("Balance auxiliaire CGR A / tiers du ",Donnees!I2," au ",Donnees!K2)</f>
        <v>Balance auxiliaire CGR A / tiers du 01/01/2023 au 31/12/2023</v>
      </c>
      <c r="C2" s="25"/>
      <c r="D2" s="25"/>
      <c r="E2" s="25"/>
      <c r="F2" s="25"/>
      <c r="G2" s="25"/>
      <c r="H2" s="25"/>
      <c r="I2" s="25"/>
    </row>
    <row r="3" spans="1:9" x14ac:dyDescent="0.25">
      <c r="E3" s="9"/>
      <c r="F3" s="9"/>
    </row>
    <row r="4" spans="1:9" x14ac:dyDescent="0.25">
      <c r="C4" s="11" t="s">
        <v>46</v>
      </c>
      <c r="D4" s="10" t="str">
        <f>CONCATENATE(Donnees!B2," ",Donnees!C2)</f>
        <v>IND Qualiac</v>
      </c>
      <c r="E4" s="9"/>
      <c r="F4" s="9"/>
    </row>
    <row r="5" spans="1:9" ht="15.75" thickBot="1" x14ac:dyDescent="0.3"/>
    <row r="6" spans="1:9" ht="15.75" thickBot="1" x14ac:dyDescent="0.3">
      <c r="A6" s="6"/>
      <c r="B6" s="26" t="s">
        <v>64</v>
      </c>
      <c r="C6" s="27"/>
      <c r="D6" s="30" t="s">
        <v>3</v>
      </c>
      <c r="E6" s="31"/>
      <c r="F6" s="30" t="s">
        <v>6</v>
      </c>
      <c r="G6" s="31"/>
      <c r="H6" s="30" t="s">
        <v>7</v>
      </c>
      <c r="I6" s="31"/>
    </row>
    <row r="7" spans="1:9" ht="15.75" thickBot="1" x14ac:dyDescent="0.3">
      <c r="A7" s="6"/>
      <c r="B7" s="28"/>
      <c r="C7" s="29"/>
      <c r="D7" s="3" t="s">
        <v>4</v>
      </c>
      <c r="E7" s="4" t="s">
        <v>5</v>
      </c>
      <c r="F7" s="3" t="s">
        <v>4</v>
      </c>
      <c r="G7" s="4" t="s">
        <v>5</v>
      </c>
      <c r="H7" s="4" t="s">
        <v>4</v>
      </c>
      <c r="I7" s="5" t="s">
        <v>5</v>
      </c>
    </row>
    <row r="8" spans="1:9" ht="15.75" hidden="1" thickBot="1" x14ac:dyDescent="0.3">
      <c r="A8" s="6"/>
      <c r="B8" s="2" t="s">
        <v>0</v>
      </c>
      <c r="C8" s="2" t="s">
        <v>27</v>
      </c>
      <c r="D8" t="s">
        <v>55</v>
      </c>
      <c r="E8" t="s">
        <v>56</v>
      </c>
      <c r="F8" t="s">
        <v>39</v>
      </c>
      <c r="G8" t="s">
        <v>40</v>
      </c>
      <c r="H8" t="s">
        <v>53</v>
      </c>
      <c r="I8" t="s">
        <v>54</v>
      </c>
    </row>
    <row r="9" spans="1:9" x14ac:dyDescent="0.25">
      <c r="A9" s="6"/>
      <c r="B9" s="13" t="s">
        <v>96</v>
      </c>
      <c r="D9" s="15">
        <v>560</v>
      </c>
      <c r="E9" s="16">
        <v>106677.61</v>
      </c>
      <c r="F9" s="16">
        <v>9502.36</v>
      </c>
      <c r="G9" s="16">
        <v>109860.23999999999</v>
      </c>
      <c r="H9" s="16">
        <v>0</v>
      </c>
      <c r="I9" s="17">
        <v>206475.49000000005</v>
      </c>
    </row>
    <row r="10" spans="1:9" x14ac:dyDescent="0.25">
      <c r="A10" s="6"/>
      <c r="B10" s="14" t="s">
        <v>97</v>
      </c>
      <c r="D10" s="18">
        <v>560</v>
      </c>
      <c r="E10" s="19">
        <v>106677.61</v>
      </c>
      <c r="F10" s="19">
        <v>9502.36</v>
      </c>
      <c r="G10" s="19">
        <v>109860.23999999999</v>
      </c>
      <c r="H10" s="19">
        <v>0</v>
      </c>
      <c r="I10" s="20">
        <v>206475.49000000005</v>
      </c>
    </row>
    <row r="11" spans="1:9" x14ac:dyDescent="0.25">
      <c r="B11" s="24" t="s">
        <v>100</v>
      </c>
      <c r="D11" s="18">
        <v>0</v>
      </c>
      <c r="E11" s="19">
        <v>102922.83</v>
      </c>
      <c r="F11" s="19">
        <v>0</v>
      </c>
      <c r="G11" s="19">
        <v>101689.36</v>
      </c>
      <c r="H11" s="19">
        <v>0</v>
      </c>
      <c r="I11" s="20">
        <v>204612.19</v>
      </c>
    </row>
    <row r="12" spans="1:9" x14ac:dyDescent="0.25">
      <c r="C12" s="13" t="s">
        <v>98</v>
      </c>
      <c r="D12" s="18">
        <v>0</v>
      </c>
      <c r="E12" s="19">
        <v>13909</v>
      </c>
      <c r="F12" s="19">
        <v>0</v>
      </c>
      <c r="G12" s="19">
        <v>13484.36</v>
      </c>
      <c r="H12" s="19">
        <v>0</v>
      </c>
      <c r="I12" s="20">
        <v>27393.360000000001</v>
      </c>
    </row>
    <row r="13" spans="1:9" x14ac:dyDescent="0.25">
      <c r="C13" s="13" t="s">
        <v>99</v>
      </c>
      <c r="D13" s="18">
        <v>0</v>
      </c>
      <c r="E13" s="19">
        <v>89013.83</v>
      </c>
      <c r="F13" s="19">
        <v>0</v>
      </c>
      <c r="G13" s="19">
        <v>88205</v>
      </c>
      <c r="H13" s="19">
        <v>0</v>
      </c>
      <c r="I13" s="20">
        <v>177218.83000000002</v>
      </c>
    </row>
    <row r="14" spans="1:9" x14ac:dyDescent="0.25">
      <c r="B14" s="24" t="s">
        <v>101</v>
      </c>
      <c r="D14" s="18">
        <v>130</v>
      </c>
      <c r="E14" s="19">
        <v>1182.68</v>
      </c>
      <c r="F14" s="19">
        <v>7850</v>
      </c>
      <c r="G14" s="19">
        <v>1007.58</v>
      </c>
      <c r="H14" s="19">
        <v>5789.74</v>
      </c>
      <c r="I14" s="20">
        <v>0</v>
      </c>
    </row>
    <row r="15" spans="1:9" x14ac:dyDescent="0.25">
      <c r="C15" s="13" t="s">
        <v>98</v>
      </c>
      <c r="D15" s="18">
        <v>30</v>
      </c>
      <c r="E15" s="19">
        <v>0</v>
      </c>
      <c r="F15" s="19">
        <v>0</v>
      </c>
      <c r="G15" s="19">
        <v>0</v>
      </c>
      <c r="H15" s="19">
        <v>30</v>
      </c>
      <c r="I15" s="20">
        <v>0</v>
      </c>
    </row>
    <row r="16" spans="1:9" x14ac:dyDescent="0.25">
      <c r="C16" s="13" t="s">
        <v>99</v>
      </c>
      <c r="D16" s="18">
        <v>100</v>
      </c>
      <c r="E16" s="19">
        <v>1182.68</v>
      </c>
      <c r="F16" s="19">
        <v>7850</v>
      </c>
      <c r="G16" s="19">
        <v>1007.58</v>
      </c>
      <c r="H16" s="19">
        <v>5759.74</v>
      </c>
      <c r="I16" s="20">
        <v>0</v>
      </c>
    </row>
    <row r="17" spans="2:9" x14ac:dyDescent="0.25">
      <c r="B17" s="24" t="s">
        <v>102</v>
      </c>
      <c r="D17" s="18">
        <v>120</v>
      </c>
      <c r="E17" s="19">
        <v>325.69</v>
      </c>
      <c r="F17" s="19">
        <v>1652.3600000000001</v>
      </c>
      <c r="G17" s="19">
        <v>6692.04</v>
      </c>
      <c r="H17" s="19">
        <v>0</v>
      </c>
      <c r="I17" s="20">
        <v>5245.369999999999</v>
      </c>
    </row>
    <row r="18" spans="2:9" x14ac:dyDescent="0.25">
      <c r="C18" s="13" t="s">
        <v>98</v>
      </c>
      <c r="D18" s="18">
        <v>120</v>
      </c>
      <c r="E18" s="19">
        <v>225.69</v>
      </c>
      <c r="F18" s="19">
        <v>1652.3600000000001</v>
      </c>
      <c r="G18" s="19">
        <v>850.26</v>
      </c>
      <c r="H18" s="19">
        <v>696.41000000000008</v>
      </c>
      <c r="I18" s="20">
        <v>0</v>
      </c>
    </row>
    <row r="19" spans="2:9" x14ac:dyDescent="0.25">
      <c r="C19" s="13" t="s">
        <v>99</v>
      </c>
      <c r="D19" s="18">
        <v>0</v>
      </c>
      <c r="E19" s="19">
        <v>100</v>
      </c>
      <c r="F19" s="19">
        <v>0</v>
      </c>
      <c r="G19" s="19">
        <v>5841.78</v>
      </c>
      <c r="H19" s="19">
        <v>0</v>
      </c>
      <c r="I19" s="20">
        <v>5941.78</v>
      </c>
    </row>
    <row r="20" spans="2:9" x14ac:dyDescent="0.25">
      <c r="B20" s="24" t="s">
        <v>103</v>
      </c>
      <c r="D20" s="18">
        <v>310</v>
      </c>
      <c r="E20" s="19">
        <v>2246.41</v>
      </c>
      <c r="F20" s="19">
        <v>0</v>
      </c>
      <c r="G20" s="19">
        <v>471.26</v>
      </c>
      <c r="H20" s="19">
        <v>0</v>
      </c>
      <c r="I20" s="20">
        <v>2407.67</v>
      </c>
    </row>
    <row r="21" spans="2:9" x14ac:dyDescent="0.25">
      <c r="C21" s="13" t="s">
        <v>98</v>
      </c>
      <c r="D21" s="18">
        <v>10</v>
      </c>
      <c r="E21" s="19">
        <v>0</v>
      </c>
      <c r="F21" s="19">
        <v>0</v>
      </c>
      <c r="G21" s="19">
        <v>0</v>
      </c>
      <c r="H21" s="19">
        <v>10</v>
      </c>
      <c r="I21" s="20">
        <v>0</v>
      </c>
    </row>
    <row r="22" spans="2:9" ht="15.75" thickBot="1" x14ac:dyDescent="0.3">
      <c r="C22" s="13" t="s">
        <v>99</v>
      </c>
      <c r="D22" s="18">
        <v>300</v>
      </c>
      <c r="E22" s="19">
        <v>2246.41</v>
      </c>
      <c r="F22" s="19">
        <v>0</v>
      </c>
      <c r="G22" s="19">
        <v>471.26</v>
      </c>
      <c r="H22" s="19">
        <v>0</v>
      </c>
      <c r="I22" s="20">
        <v>2417.67</v>
      </c>
    </row>
    <row r="23" spans="2:9" ht="15.75" thickBot="1" x14ac:dyDescent="0.3">
      <c r="B23" s="7" t="s">
        <v>1</v>
      </c>
      <c r="C23" s="8"/>
      <c r="D23" s="21">
        <v>560</v>
      </c>
      <c r="E23" s="22">
        <v>106677.61</v>
      </c>
      <c r="F23" s="22">
        <v>9502.36</v>
      </c>
      <c r="G23" s="22">
        <v>109860.23999999999</v>
      </c>
      <c r="H23" s="22">
        <v>0</v>
      </c>
      <c r="I23" s="23">
        <v>206475.49000000005</v>
      </c>
    </row>
    <row r="49" ht="15.75" thickBot="1" x14ac:dyDescent="0.3"/>
    <row r="50" ht="15.75" thickBot="1" x14ac:dyDescent="0.3"/>
  </sheetData>
  <mergeCells count="5">
    <mergeCell ref="B2:I2"/>
    <mergeCell ref="B6:C7"/>
    <mergeCell ref="H6:I6"/>
    <mergeCell ref="D6:E6"/>
    <mergeCell ref="F6:G6"/>
  </mergeCells>
  <conditionalFormatting sqref="A51:Z99999 A1:Z1 A3:Z8 J2:Z2 A2:B2 A9:C50 J9:Z50">
    <cfRule type="cellIs" dxfId="15" priority="1" operator="equal">
      <formula>"(vide)"</formula>
    </cfRule>
    <cfRule type="cellIs" dxfId="14" priority="2" operator="equal">
      <formula>"(blank)"</formula>
    </cfRule>
  </conditionalFormatting>
  <pageMargins left="0.7" right="0.7" top="0.75" bottom="0.75" header="0.3" footer="0.3"/>
  <pageSetup paperSize="9" scale="51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7"/>
  <sheetViews>
    <sheetView workbookViewId="0"/>
  </sheetViews>
  <sheetFormatPr baseColWidth="10" defaultRowHeight="15" x14ac:dyDescent="0.25"/>
  <cols>
    <col min="1" max="1" width="14.5703125" bestFit="1" customWidth="1"/>
    <col min="2" max="2" width="23.5703125" bestFit="1" customWidth="1"/>
    <col min="3" max="3" width="24.5703125" bestFit="1" customWidth="1"/>
    <col min="4" max="4" width="24.5703125" customWidth="1"/>
    <col min="5" max="5" width="24.28515625" bestFit="1" customWidth="1"/>
    <col min="6" max="11" width="23.7109375" style="1" customWidth="1"/>
    <col min="12" max="12" width="30.5703125" style="1" bestFit="1" customWidth="1"/>
    <col min="13" max="13" width="31" style="1" bestFit="1" customWidth="1"/>
    <col min="14" max="17" width="23.7109375" style="1" customWidth="1"/>
    <col min="18" max="18" width="7.85546875" bestFit="1" customWidth="1"/>
    <col min="19" max="19" width="21.85546875" bestFit="1" customWidth="1"/>
    <col min="20" max="20" width="16.5703125" bestFit="1" customWidth="1"/>
    <col min="21" max="21" width="23.42578125" bestFit="1" customWidth="1"/>
    <col min="22" max="22" width="26" bestFit="1" customWidth="1"/>
    <col min="23" max="23" width="21.28515625" bestFit="1" customWidth="1"/>
    <col min="24" max="24" width="26" bestFit="1" customWidth="1"/>
    <col min="25" max="25" width="13.5703125" bestFit="1" customWidth="1"/>
    <col min="26" max="26" width="9.5703125" bestFit="1" customWidth="1"/>
    <col min="27" max="27" width="15.5703125" bestFit="1" customWidth="1"/>
    <col min="28" max="28" width="18.140625" bestFit="1" customWidth="1"/>
    <col min="29" max="29" width="9.5703125" bestFit="1" customWidth="1"/>
    <col min="30" max="30" width="15.5703125" bestFit="1" customWidth="1"/>
    <col min="31" max="31" width="18.140625" bestFit="1" customWidth="1"/>
    <col min="32" max="32" width="9.5703125" bestFit="1" customWidth="1"/>
    <col min="33" max="33" width="15.5703125" bestFit="1" customWidth="1"/>
    <col min="34" max="34" width="18.140625" bestFit="1" customWidth="1"/>
    <col min="35" max="35" width="9.5703125" bestFit="1" customWidth="1"/>
    <col min="36" max="36" width="15.5703125" bestFit="1" customWidth="1"/>
    <col min="37" max="37" width="18.140625" bestFit="1" customWidth="1"/>
    <col min="38" max="39" width="13.5703125" hidden="1" customWidth="1"/>
    <col min="40" max="40" width="15.85546875" hidden="1" customWidth="1"/>
    <col min="41" max="41" width="13.140625" hidden="1" customWidth="1"/>
    <col min="42" max="42" width="7" hidden="1" customWidth="1"/>
    <col min="43" max="43" width="10.28515625" hidden="1" customWidth="1"/>
    <col min="44" max="44" width="9" hidden="1" customWidth="1"/>
    <col min="45" max="45" width="16.5703125" hidden="1" customWidth="1"/>
    <col min="46" max="46" width="13.5703125" hidden="1" customWidth="1"/>
  </cols>
  <sheetData>
    <row r="1" spans="1:46" x14ac:dyDescent="0.25">
      <c r="A1" t="s">
        <v>43</v>
      </c>
      <c r="B1" t="str">
        <f>AP4</f>
        <v>581683</v>
      </c>
      <c r="C1" t="s">
        <v>42</v>
      </c>
      <c r="D1" t="str">
        <f>AQ4</f>
        <v>PR</v>
      </c>
      <c r="E1" s="1" t="s">
        <v>41</v>
      </c>
      <c r="F1" t="str">
        <f>AR4</f>
        <v>09/04/2024</v>
      </c>
      <c r="K1"/>
      <c r="L1"/>
      <c r="Q1"/>
    </row>
    <row r="2" spans="1:46" x14ac:dyDescent="0.25">
      <c r="A2" t="s">
        <v>46</v>
      </c>
      <c r="B2" t="str">
        <f>AL4</f>
        <v>IND</v>
      </c>
      <c r="C2" t="str">
        <f>AM4</f>
        <v>Qualiac</v>
      </c>
      <c r="D2" t="s">
        <v>45</v>
      </c>
      <c r="E2" t="str">
        <f>AN4</f>
        <v>01/01/2024</v>
      </c>
      <c r="F2" s="1" t="s">
        <v>44</v>
      </c>
      <c r="G2" t="str">
        <f>AO4</f>
        <v>31/12/2024</v>
      </c>
      <c r="H2" s="1" t="s">
        <v>49</v>
      </c>
      <c r="I2" t="str">
        <f>AS4</f>
        <v>01/01/2023</v>
      </c>
      <c r="J2" s="1" t="s">
        <v>50</v>
      </c>
      <c r="K2" t="str">
        <f>AT4</f>
        <v>31/12/2023</v>
      </c>
      <c r="M2"/>
      <c r="O2"/>
      <c r="Q2"/>
    </row>
    <row r="3" spans="1:46" x14ac:dyDescent="0.25">
      <c r="A3" t="s">
        <v>2</v>
      </c>
      <c r="B3" t="s">
        <v>51</v>
      </c>
      <c r="C3" t="s">
        <v>9</v>
      </c>
      <c r="D3" t="s">
        <v>57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  <c r="J3" t="s">
        <v>15</v>
      </c>
      <c r="K3" t="s">
        <v>16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17</v>
      </c>
      <c r="S3" t="s">
        <v>52</v>
      </c>
      <c r="T3" t="s">
        <v>18</v>
      </c>
      <c r="U3" t="s">
        <v>65</v>
      </c>
      <c r="V3" t="s">
        <v>66</v>
      </c>
      <c r="W3" t="s">
        <v>19</v>
      </c>
      <c r="X3" t="s">
        <v>20</v>
      </c>
      <c r="Y3" t="s">
        <v>21</v>
      </c>
      <c r="Z3" t="s">
        <v>22</v>
      </c>
      <c r="AA3" t="s">
        <v>23</v>
      </c>
      <c r="AB3" t="s">
        <v>24</v>
      </c>
      <c r="AC3" t="s">
        <v>25</v>
      </c>
      <c r="AD3" t="s">
        <v>26</v>
      </c>
      <c r="AE3" t="s">
        <v>28</v>
      </c>
      <c r="AF3" t="s">
        <v>29</v>
      </c>
      <c r="AG3" t="s">
        <v>30</v>
      </c>
      <c r="AH3" t="s">
        <v>27</v>
      </c>
      <c r="AI3" t="s">
        <v>31</v>
      </c>
      <c r="AJ3" t="s">
        <v>32</v>
      </c>
      <c r="AK3" t="s">
        <v>33</v>
      </c>
      <c r="AL3" t="s">
        <v>21</v>
      </c>
      <c r="AM3" t="s">
        <v>8</v>
      </c>
      <c r="AN3" t="s">
        <v>34</v>
      </c>
      <c r="AO3" t="s">
        <v>35</v>
      </c>
      <c r="AP3" t="s">
        <v>36</v>
      </c>
      <c r="AQ3" t="s">
        <v>37</v>
      </c>
      <c r="AR3" t="s">
        <v>38</v>
      </c>
      <c r="AS3" t="s">
        <v>48</v>
      </c>
      <c r="AT3" t="s">
        <v>47</v>
      </c>
    </row>
    <row r="4" spans="1:46" x14ac:dyDescent="0.25">
      <c r="A4" t="s">
        <v>67</v>
      </c>
      <c r="B4" t="s">
        <v>68</v>
      </c>
      <c r="C4" t="str">
        <f t="shared" ref="C4:C17" si="0">CONCATENATE(A4," - ",B4)</f>
        <v>401100A - Fourn:ach bien/prest</v>
      </c>
      <c r="F4" s="1">
        <v>0</v>
      </c>
      <c r="G4" s="1">
        <v>225.69</v>
      </c>
      <c r="H4" s="1">
        <v>0</v>
      </c>
      <c r="I4" s="1">
        <v>850.26</v>
      </c>
      <c r="J4" s="1">
        <v>0</v>
      </c>
      <c r="K4" s="1">
        <v>1075.95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t="s">
        <v>69</v>
      </c>
      <c r="S4" t="s">
        <v>70</v>
      </c>
      <c r="T4" t="s">
        <v>71</v>
      </c>
      <c r="U4" t="s">
        <v>72</v>
      </c>
      <c r="V4" t="str">
        <f t="shared" ref="V4:V17" si="1">CONCATENATE(T4," - ",U4)</f>
        <v>4 - Comptes de tiers</v>
      </c>
      <c r="W4" t="s">
        <v>73</v>
      </c>
      <c r="X4" t="s">
        <v>69</v>
      </c>
      <c r="Y4" t="s">
        <v>74</v>
      </c>
      <c r="Z4" t="s">
        <v>67</v>
      </c>
      <c r="AA4" t="s">
        <v>68</v>
      </c>
      <c r="AB4" t="str">
        <f t="shared" ref="AB4:AB17" si="2">CONCATENATE(Z4," - ",AA4)</f>
        <v>401100A - Fourn:ach bien/prest</v>
      </c>
      <c r="AC4" t="s">
        <v>92</v>
      </c>
      <c r="AD4" t="s">
        <v>93</v>
      </c>
      <c r="AE4" t="str">
        <f t="shared" ref="AE4:AE7" si="3">CONCATENATE(AC4," - ",AD4)</f>
        <v>ACT3 - Activité 3</v>
      </c>
      <c r="AF4" t="s">
        <v>75</v>
      </c>
      <c r="AG4" t="s">
        <v>76</v>
      </c>
      <c r="AH4" t="str">
        <f t="shared" ref="AH4:AH17" si="4">CONCATENATE(AF4," - ",AG4)</f>
        <v>1501 - Société 1501</v>
      </c>
      <c r="AK4" t="str">
        <f t="shared" ref="AK4:AK17" si="5">CONCATENATE(AI4," - ",AJ4)</f>
        <v xml:space="preserve"> - </v>
      </c>
      <c r="AL4" t="s">
        <v>74</v>
      </c>
      <c r="AM4" t="s">
        <v>77</v>
      </c>
      <c r="AN4" t="s">
        <v>78</v>
      </c>
      <c r="AO4" t="s">
        <v>79</v>
      </c>
      <c r="AP4" t="s">
        <v>80</v>
      </c>
      <c r="AQ4" t="s">
        <v>81</v>
      </c>
      <c r="AR4" t="s">
        <v>82</v>
      </c>
      <c r="AS4" t="s">
        <v>83</v>
      </c>
      <c r="AT4" t="s">
        <v>84</v>
      </c>
    </row>
    <row r="5" spans="1:46" x14ac:dyDescent="0.25">
      <c r="A5" t="s">
        <v>67</v>
      </c>
      <c r="B5" t="s">
        <v>68</v>
      </c>
      <c r="C5" t="str">
        <f t="shared" si="0"/>
        <v>401100A - Fourn:ach bien/prest</v>
      </c>
      <c r="F5" s="1">
        <v>0</v>
      </c>
      <c r="G5" s="1">
        <v>1182.68</v>
      </c>
      <c r="H5" s="1">
        <v>0</v>
      </c>
      <c r="I5" s="1">
        <v>1007.58</v>
      </c>
      <c r="J5" s="1">
        <v>0</v>
      </c>
      <c r="K5" s="1">
        <v>2190.2600000000002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t="s">
        <v>69</v>
      </c>
      <c r="S5" t="s">
        <v>70</v>
      </c>
      <c r="T5" t="s">
        <v>71</v>
      </c>
      <c r="U5" t="s">
        <v>72</v>
      </c>
      <c r="V5" t="str">
        <f t="shared" si="1"/>
        <v>4 - Comptes de tiers</v>
      </c>
      <c r="W5" t="s">
        <v>73</v>
      </c>
      <c r="X5" t="s">
        <v>69</v>
      </c>
      <c r="Y5" t="s">
        <v>74</v>
      </c>
      <c r="Z5" t="s">
        <v>67</v>
      </c>
      <c r="AA5" t="s">
        <v>68</v>
      </c>
      <c r="AB5" t="str">
        <f t="shared" si="2"/>
        <v>401100A - Fourn:ach bien/prest</v>
      </c>
      <c r="AC5" t="s">
        <v>90</v>
      </c>
      <c r="AD5" t="s">
        <v>91</v>
      </c>
      <c r="AE5" t="str">
        <f t="shared" si="3"/>
        <v>ACT2 - Activité 2</v>
      </c>
      <c r="AF5" t="s">
        <v>85</v>
      </c>
      <c r="AG5" t="s">
        <v>86</v>
      </c>
      <c r="AH5" t="str">
        <f t="shared" si="4"/>
        <v>1505 - Papéterie DUPIN</v>
      </c>
      <c r="AK5" t="str">
        <f t="shared" si="5"/>
        <v xml:space="preserve"> - </v>
      </c>
    </row>
    <row r="6" spans="1:46" x14ac:dyDescent="0.25">
      <c r="A6" t="s">
        <v>67</v>
      </c>
      <c r="B6" t="s">
        <v>68</v>
      </c>
      <c r="C6" t="str">
        <f t="shared" si="0"/>
        <v>401100A - Fourn:ach bien/prest</v>
      </c>
      <c r="F6" s="1">
        <v>0</v>
      </c>
      <c r="G6" s="1">
        <v>509</v>
      </c>
      <c r="H6" s="1">
        <v>0</v>
      </c>
      <c r="I6" s="1">
        <v>8963</v>
      </c>
      <c r="J6" s="1">
        <v>0</v>
      </c>
      <c r="K6" s="1">
        <v>9472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t="s">
        <v>69</v>
      </c>
      <c r="S6" t="s">
        <v>70</v>
      </c>
      <c r="T6" t="s">
        <v>71</v>
      </c>
      <c r="U6" t="s">
        <v>72</v>
      </c>
      <c r="V6" t="str">
        <f t="shared" si="1"/>
        <v>4 - Comptes de tiers</v>
      </c>
      <c r="W6" t="s">
        <v>73</v>
      </c>
      <c r="X6" t="s">
        <v>69</v>
      </c>
      <c r="Y6" t="s">
        <v>74</v>
      </c>
      <c r="Z6" t="s">
        <v>67</v>
      </c>
      <c r="AA6" t="s">
        <v>68</v>
      </c>
      <c r="AB6" t="str">
        <f t="shared" si="2"/>
        <v>401100A - Fourn:ach bien/prest</v>
      </c>
      <c r="AC6" t="s">
        <v>88</v>
      </c>
      <c r="AD6" t="s">
        <v>89</v>
      </c>
      <c r="AE6" t="str">
        <f t="shared" si="3"/>
        <v>ACT1 - Activité 1</v>
      </c>
      <c r="AF6" t="s">
        <v>75</v>
      </c>
      <c r="AG6" t="s">
        <v>76</v>
      </c>
      <c r="AH6" t="str">
        <f t="shared" si="4"/>
        <v>1501 - Société 1501</v>
      </c>
      <c r="AK6" t="str">
        <f t="shared" si="5"/>
        <v xml:space="preserve"> - </v>
      </c>
    </row>
    <row r="7" spans="1:46" x14ac:dyDescent="0.25">
      <c r="A7" t="s">
        <v>67</v>
      </c>
      <c r="B7" t="s">
        <v>68</v>
      </c>
      <c r="C7" t="str">
        <f t="shared" si="0"/>
        <v>401100A - Fourn:ach bien/prest</v>
      </c>
      <c r="F7" s="1">
        <v>0</v>
      </c>
      <c r="G7" s="1">
        <v>2246.41</v>
      </c>
      <c r="H7" s="1">
        <v>0</v>
      </c>
      <c r="I7" s="1">
        <v>471.26</v>
      </c>
      <c r="J7" s="1">
        <v>0</v>
      </c>
      <c r="K7" s="1">
        <v>2717.67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t="s">
        <v>69</v>
      </c>
      <c r="S7" t="s">
        <v>70</v>
      </c>
      <c r="T7" t="s">
        <v>71</v>
      </c>
      <c r="U7" t="s">
        <v>72</v>
      </c>
      <c r="V7" t="str">
        <f t="shared" si="1"/>
        <v>4 - Comptes de tiers</v>
      </c>
      <c r="W7" t="s">
        <v>73</v>
      </c>
      <c r="X7" t="s">
        <v>69</v>
      </c>
      <c r="Y7" t="s">
        <v>74</v>
      </c>
      <c r="Z7" t="s">
        <v>67</v>
      </c>
      <c r="AA7" t="s">
        <v>68</v>
      </c>
      <c r="AB7" t="str">
        <f t="shared" si="2"/>
        <v>401100A - Fourn:ach bien/prest</v>
      </c>
      <c r="AC7" t="s">
        <v>94</v>
      </c>
      <c r="AD7" t="s">
        <v>95</v>
      </c>
      <c r="AE7" t="str">
        <f t="shared" si="3"/>
        <v>ACT4 - Activité 4</v>
      </c>
      <c r="AF7" t="s">
        <v>85</v>
      </c>
      <c r="AG7" t="s">
        <v>86</v>
      </c>
      <c r="AH7" t="str">
        <f t="shared" si="4"/>
        <v>1505 - Papéterie DUPIN</v>
      </c>
      <c r="AK7" t="str">
        <f t="shared" si="5"/>
        <v xml:space="preserve"> - </v>
      </c>
    </row>
    <row r="8" spans="1:46" x14ac:dyDescent="0.25">
      <c r="A8" t="s">
        <v>67</v>
      </c>
      <c r="B8" t="s">
        <v>68</v>
      </c>
      <c r="C8" t="str">
        <f t="shared" si="0"/>
        <v>401100A - Fourn:ach bien/prest</v>
      </c>
      <c r="F8" s="1">
        <v>0</v>
      </c>
      <c r="G8" s="1">
        <v>13400</v>
      </c>
      <c r="H8" s="1">
        <v>0</v>
      </c>
      <c r="I8" s="1">
        <v>4521.3599999999997</v>
      </c>
      <c r="J8" s="1">
        <v>0</v>
      </c>
      <c r="K8" s="1">
        <v>17921.36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t="s">
        <v>69</v>
      </c>
      <c r="S8" t="s">
        <v>87</v>
      </c>
      <c r="T8" t="s">
        <v>71</v>
      </c>
      <c r="U8" t="s">
        <v>72</v>
      </c>
      <c r="V8" t="str">
        <f t="shared" si="1"/>
        <v>4 - Comptes de tiers</v>
      </c>
      <c r="W8" t="s">
        <v>73</v>
      </c>
      <c r="X8" t="s">
        <v>69</v>
      </c>
      <c r="Y8" t="s">
        <v>74</v>
      </c>
      <c r="Z8" t="s">
        <v>67</v>
      </c>
      <c r="AA8" t="s">
        <v>68</v>
      </c>
      <c r="AB8" t="str">
        <f t="shared" si="2"/>
        <v>401100A - Fourn:ach bien/prest</v>
      </c>
      <c r="AC8" t="s">
        <v>88</v>
      </c>
      <c r="AD8" t="s">
        <v>89</v>
      </c>
      <c r="AE8" t="str">
        <f t="shared" ref="AE8:AE17" si="6">CONCATENATE(AC8," - ",AD8)</f>
        <v>ACT1 - Activité 1</v>
      </c>
      <c r="AF8" t="s">
        <v>75</v>
      </c>
      <c r="AG8" t="s">
        <v>76</v>
      </c>
      <c r="AH8" t="str">
        <f t="shared" si="4"/>
        <v>1501 - Société 1501</v>
      </c>
      <c r="AK8" t="str">
        <f t="shared" si="5"/>
        <v xml:space="preserve"> - </v>
      </c>
    </row>
    <row r="9" spans="1:46" x14ac:dyDescent="0.25">
      <c r="A9" t="s">
        <v>67</v>
      </c>
      <c r="B9" t="s">
        <v>68</v>
      </c>
      <c r="C9" t="str">
        <f t="shared" si="0"/>
        <v>401100A - Fourn:ach bien/prest</v>
      </c>
      <c r="F9" s="1">
        <v>0</v>
      </c>
      <c r="G9" s="1">
        <v>88913.83</v>
      </c>
      <c r="H9" s="1">
        <v>0</v>
      </c>
      <c r="I9" s="1">
        <v>47000</v>
      </c>
      <c r="J9" s="1">
        <v>0</v>
      </c>
      <c r="K9" s="1">
        <v>135913.83000000002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t="s">
        <v>69</v>
      </c>
      <c r="S9" t="s">
        <v>70</v>
      </c>
      <c r="T9" t="s">
        <v>71</v>
      </c>
      <c r="U9" t="s">
        <v>72</v>
      </c>
      <c r="V9" t="str">
        <f t="shared" si="1"/>
        <v>4 - Comptes de tiers</v>
      </c>
      <c r="W9" t="s">
        <v>73</v>
      </c>
      <c r="X9" t="s">
        <v>69</v>
      </c>
      <c r="Y9" t="s">
        <v>74</v>
      </c>
      <c r="Z9" t="s">
        <v>67</v>
      </c>
      <c r="AA9" t="s">
        <v>68</v>
      </c>
      <c r="AB9" t="str">
        <f t="shared" si="2"/>
        <v>401100A - Fourn:ach bien/prest</v>
      </c>
      <c r="AC9" t="s">
        <v>88</v>
      </c>
      <c r="AD9" t="s">
        <v>89</v>
      </c>
      <c r="AE9" t="str">
        <f t="shared" si="6"/>
        <v>ACT1 - Activité 1</v>
      </c>
      <c r="AF9" t="s">
        <v>85</v>
      </c>
      <c r="AG9" t="s">
        <v>86</v>
      </c>
      <c r="AH9" t="str">
        <f t="shared" si="4"/>
        <v>1505 - Papéterie DUPIN</v>
      </c>
      <c r="AK9" t="str">
        <f t="shared" si="5"/>
        <v xml:space="preserve"> - </v>
      </c>
    </row>
    <row r="10" spans="1:46" x14ac:dyDescent="0.25">
      <c r="A10" t="s">
        <v>67</v>
      </c>
      <c r="B10" t="s">
        <v>68</v>
      </c>
      <c r="C10" t="str">
        <f t="shared" si="0"/>
        <v>401100A - Fourn:ach bien/prest</v>
      </c>
      <c r="F10" s="1">
        <v>0</v>
      </c>
      <c r="G10" s="1">
        <v>100</v>
      </c>
      <c r="H10" s="1">
        <v>0</v>
      </c>
      <c r="I10" s="1">
        <v>41205</v>
      </c>
      <c r="J10" s="1">
        <v>0</v>
      </c>
      <c r="K10" s="1">
        <v>41305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t="s">
        <v>69</v>
      </c>
      <c r="S10" t="s">
        <v>70</v>
      </c>
      <c r="T10" t="s">
        <v>71</v>
      </c>
      <c r="U10" t="s">
        <v>72</v>
      </c>
      <c r="V10" t="str">
        <f t="shared" si="1"/>
        <v>4 - Comptes de tiers</v>
      </c>
      <c r="W10" t="s">
        <v>73</v>
      </c>
      <c r="X10" t="s">
        <v>69</v>
      </c>
      <c r="Y10" t="s">
        <v>74</v>
      </c>
      <c r="Z10" t="s">
        <v>67</v>
      </c>
      <c r="AA10" t="s">
        <v>68</v>
      </c>
      <c r="AB10" t="str">
        <f t="shared" si="2"/>
        <v>401100A - Fourn:ach bien/prest</v>
      </c>
      <c r="AC10" t="s">
        <v>88</v>
      </c>
      <c r="AD10" t="s">
        <v>89</v>
      </c>
      <c r="AE10" t="str">
        <f t="shared" si="6"/>
        <v>ACT1 - Activité 1</v>
      </c>
      <c r="AF10" t="s">
        <v>85</v>
      </c>
      <c r="AG10" t="s">
        <v>86</v>
      </c>
      <c r="AH10" t="str">
        <f t="shared" si="4"/>
        <v>1505 - Papéterie DUPIN</v>
      </c>
      <c r="AK10" t="str">
        <f t="shared" si="5"/>
        <v xml:space="preserve"> - </v>
      </c>
    </row>
    <row r="11" spans="1:46" x14ac:dyDescent="0.25">
      <c r="A11" t="s">
        <v>67</v>
      </c>
      <c r="B11" t="s">
        <v>68</v>
      </c>
      <c r="C11" t="str">
        <f t="shared" si="0"/>
        <v>401100A - Fourn:ach bien/prest</v>
      </c>
      <c r="F11" s="1">
        <v>100</v>
      </c>
      <c r="G11" s="1">
        <v>0</v>
      </c>
      <c r="H11" s="1">
        <v>7850</v>
      </c>
      <c r="I11" s="1">
        <v>0</v>
      </c>
      <c r="J11" s="1">
        <v>7950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t="s">
        <v>69</v>
      </c>
      <c r="S11" t="s">
        <v>70</v>
      </c>
      <c r="T11" t="s">
        <v>71</v>
      </c>
      <c r="U11" t="s">
        <v>72</v>
      </c>
      <c r="V11" t="str">
        <f t="shared" si="1"/>
        <v>4 - Comptes de tiers</v>
      </c>
      <c r="W11" t="s">
        <v>73</v>
      </c>
      <c r="X11" t="s">
        <v>69</v>
      </c>
      <c r="Y11" t="s">
        <v>74</v>
      </c>
      <c r="Z11" t="s">
        <v>67</v>
      </c>
      <c r="AA11" t="s">
        <v>68</v>
      </c>
      <c r="AB11" t="str">
        <f t="shared" si="2"/>
        <v>401100A - Fourn:ach bien/prest</v>
      </c>
      <c r="AC11" t="s">
        <v>90</v>
      </c>
      <c r="AD11" t="s">
        <v>91</v>
      </c>
      <c r="AE11" t="str">
        <f t="shared" ref="AE11" si="7">CONCATENATE(AC11," - ",AD11)</f>
        <v>ACT2 - Activité 2</v>
      </c>
      <c r="AF11" t="s">
        <v>85</v>
      </c>
      <c r="AG11" t="s">
        <v>86</v>
      </c>
      <c r="AH11" t="str">
        <f t="shared" si="4"/>
        <v>1505 - Papéterie DUPIN</v>
      </c>
      <c r="AK11" t="str">
        <f t="shared" si="5"/>
        <v xml:space="preserve"> - </v>
      </c>
    </row>
    <row r="12" spans="1:46" x14ac:dyDescent="0.25">
      <c r="A12" t="s">
        <v>67</v>
      </c>
      <c r="B12" t="s">
        <v>68</v>
      </c>
      <c r="C12" t="str">
        <f t="shared" si="0"/>
        <v>401100A - Fourn:ach bien/prest</v>
      </c>
      <c r="F12" s="1">
        <v>30</v>
      </c>
      <c r="G12" s="1">
        <v>0</v>
      </c>
      <c r="H12" s="1">
        <v>0</v>
      </c>
      <c r="I12" s="1">
        <v>0</v>
      </c>
      <c r="J12" s="1">
        <v>30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t="s">
        <v>69</v>
      </c>
      <c r="S12" t="s">
        <v>70</v>
      </c>
      <c r="T12" t="s">
        <v>71</v>
      </c>
      <c r="U12" t="s">
        <v>72</v>
      </c>
      <c r="V12" t="str">
        <f t="shared" si="1"/>
        <v>4 - Comptes de tiers</v>
      </c>
      <c r="W12" t="s">
        <v>73</v>
      </c>
      <c r="X12" t="s">
        <v>69</v>
      </c>
      <c r="Y12" t="s">
        <v>74</v>
      </c>
      <c r="Z12" t="s">
        <v>67</v>
      </c>
      <c r="AA12" t="s">
        <v>68</v>
      </c>
      <c r="AB12" t="str">
        <f t="shared" si="2"/>
        <v>401100A - Fourn:ach bien/prest</v>
      </c>
      <c r="AC12" t="s">
        <v>90</v>
      </c>
      <c r="AD12" t="s">
        <v>91</v>
      </c>
      <c r="AE12" t="str">
        <f t="shared" si="6"/>
        <v>ACT2 - Activité 2</v>
      </c>
      <c r="AF12" t="s">
        <v>75</v>
      </c>
      <c r="AG12" t="s">
        <v>76</v>
      </c>
      <c r="AH12" t="str">
        <f t="shared" si="4"/>
        <v>1501 - Société 1501</v>
      </c>
      <c r="AK12" t="str">
        <f t="shared" si="5"/>
        <v xml:space="preserve"> - </v>
      </c>
    </row>
    <row r="13" spans="1:46" x14ac:dyDescent="0.25">
      <c r="A13" t="s">
        <v>67</v>
      </c>
      <c r="B13" t="s">
        <v>68</v>
      </c>
      <c r="C13" t="str">
        <f t="shared" si="0"/>
        <v>401100A - Fourn:ach bien/prest</v>
      </c>
      <c r="F13" s="1">
        <v>100</v>
      </c>
      <c r="G13" s="1">
        <v>0</v>
      </c>
      <c r="H13" s="1">
        <v>852.36</v>
      </c>
      <c r="I13" s="1">
        <v>0</v>
      </c>
      <c r="J13" s="1">
        <v>952.36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t="s">
        <v>69</v>
      </c>
      <c r="S13" t="s">
        <v>70</v>
      </c>
      <c r="T13" t="s">
        <v>71</v>
      </c>
      <c r="U13" t="s">
        <v>72</v>
      </c>
      <c r="V13" t="str">
        <f t="shared" si="1"/>
        <v>4 - Comptes de tiers</v>
      </c>
      <c r="W13" t="s">
        <v>73</v>
      </c>
      <c r="X13" t="s">
        <v>69</v>
      </c>
      <c r="Y13" t="s">
        <v>74</v>
      </c>
      <c r="Z13" t="s">
        <v>67</v>
      </c>
      <c r="AA13" t="s">
        <v>68</v>
      </c>
      <c r="AB13" t="str">
        <f t="shared" si="2"/>
        <v>401100A - Fourn:ach bien/prest</v>
      </c>
      <c r="AC13" t="s">
        <v>92</v>
      </c>
      <c r="AD13" t="s">
        <v>93</v>
      </c>
      <c r="AE13" t="str">
        <f t="shared" ref="AE13:AE14" si="8">CONCATENATE(AC13," - ",AD13)</f>
        <v>ACT3 - Activité 3</v>
      </c>
      <c r="AF13" t="s">
        <v>75</v>
      </c>
      <c r="AG13" t="s">
        <v>76</v>
      </c>
      <c r="AH13" t="str">
        <f t="shared" si="4"/>
        <v>1501 - Société 1501</v>
      </c>
      <c r="AK13" t="str">
        <f t="shared" si="5"/>
        <v xml:space="preserve"> - </v>
      </c>
    </row>
    <row r="14" spans="1:46" x14ac:dyDescent="0.25">
      <c r="A14" t="s">
        <v>67</v>
      </c>
      <c r="B14" t="s">
        <v>68</v>
      </c>
      <c r="C14" t="str">
        <f t="shared" si="0"/>
        <v>401100A - Fourn:ach bien/prest</v>
      </c>
      <c r="F14" s="1">
        <v>300</v>
      </c>
      <c r="G14" s="1">
        <v>0</v>
      </c>
      <c r="H14" s="1">
        <v>0</v>
      </c>
      <c r="I14" s="1">
        <v>0</v>
      </c>
      <c r="J14" s="1">
        <v>300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t="s">
        <v>69</v>
      </c>
      <c r="S14" t="s">
        <v>70</v>
      </c>
      <c r="T14" t="s">
        <v>71</v>
      </c>
      <c r="U14" t="s">
        <v>72</v>
      </c>
      <c r="V14" t="str">
        <f t="shared" si="1"/>
        <v>4 - Comptes de tiers</v>
      </c>
      <c r="W14" t="s">
        <v>73</v>
      </c>
      <c r="X14" t="s">
        <v>69</v>
      </c>
      <c r="Y14" t="s">
        <v>74</v>
      </c>
      <c r="Z14" t="s">
        <v>67</v>
      </c>
      <c r="AA14" t="s">
        <v>68</v>
      </c>
      <c r="AB14" t="str">
        <f t="shared" si="2"/>
        <v>401100A - Fourn:ach bien/prest</v>
      </c>
      <c r="AC14" t="s">
        <v>94</v>
      </c>
      <c r="AD14" t="s">
        <v>95</v>
      </c>
      <c r="AE14" t="str">
        <f t="shared" si="8"/>
        <v>ACT4 - Activité 4</v>
      </c>
      <c r="AF14" t="s">
        <v>85</v>
      </c>
      <c r="AG14" t="s">
        <v>86</v>
      </c>
      <c r="AH14" t="str">
        <f t="shared" si="4"/>
        <v>1505 - Papéterie DUPIN</v>
      </c>
      <c r="AK14" t="str">
        <f t="shared" si="5"/>
        <v xml:space="preserve"> - </v>
      </c>
    </row>
    <row r="15" spans="1:46" x14ac:dyDescent="0.25">
      <c r="A15" t="s">
        <v>67</v>
      </c>
      <c r="B15" t="s">
        <v>68</v>
      </c>
      <c r="C15" t="str">
        <f t="shared" si="0"/>
        <v>401100A - Fourn:ach bien/prest</v>
      </c>
      <c r="F15" s="1">
        <v>20</v>
      </c>
      <c r="G15" s="1">
        <v>0</v>
      </c>
      <c r="H15" s="1">
        <v>800</v>
      </c>
      <c r="I15" s="1">
        <v>0</v>
      </c>
      <c r="J15" s="1">
        <v>820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t="s">
        <v>69</v>
      </c>
      <c r="S15" t="s">
        <v>70</v>
      </c>
      <c r="T15" t="s">
        <v>71</v>
      </c>
      <c r="U15" t="s">
        <v>72</v>
      </c>
      <c r="V15" t="str">
        <f t="shared" si="1"/>
        <v>4 - Comptes de tiers</v>
      </c>
      <c r="W15" t="s">
        <v>73</v>
      </c>
      <c r="X15" t="s">
        <v>69</v>
      </c>
      <c r="Y15" t="s">
        <v>74</v>
      </c>
      <c r="Z15" t="s">
        <v>67</v>
      </c>
      <c r="AA15" t="s">
        <v>68</v>
      </c>
      <c r="AB15" t="str">
        <f t="shared" si="2"/>
        <v>401100A - Fourn:ach bien/prest</v>
      </c>
      <c r="AC15" t="s">
        <v>92</v>
      </c>
      <c r="AD15" t="s">
        <v>93</v>
      </c>
      <c r="AE15" t="str">
        <f t="shared" si="6"/>
        <v>ACT3 - Activité 3</v>
      </c>
      <c r="AF15" t="s">
        <v>75</v>
      </c>
      <c r="AG15" t="s">
        <v>76</v>
      </c>
      <c r="AH15" t="str">
        <f t="shared" si="4"/>
        <v>1501 - Société 1501</v>
      </c>
      <c r="AK15" t="str">
        <f t="shared" si="5"/>
        <v xml:space="preserve"> - </v>
      </c>
    </row>
    <row r="16" spans="1:46" x14ac:dyDescent="0.25">
      <c r="A16" t="s">
        <v>67</v>
      </c>
      <c r="B16" t="s">
        <v>68</v>
      </c>
      <c r="C16" t="str">
        <f t="shared" si="0"/>
        <v>401100A - Fourn:ach bien/prest</v>
      </c>
      <c r="F16" s="1">
        <v>0</v>
      </c>
      <c r="G16" s="1">
        <v>100</v>
      </c>
      <c r="H16" s="1">
        <v>0</v>
      </c>
      <c r="I16" s="1">
        <v>5841.78</v>
      </c>
      <c r="J16" s="1">
        <v>0</v>
      </c>
      <c r="K16" s="1">
        <v>5941.78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t="s">
        <v>69</v>
      </c>
      <c r="S16" t="s">
        <v>70</v>
      </c>
      <c r="T16" t="s">
        <v>71</v>
      </c>
      <c r="U16" t="s">
        <v>72</v>
      </c>
      <c r="V16" t="str">
        <f t="shared" si="1"/>
        <v>4 - Comptes de tiers</v>
      </c>
      <c r="W16" t="s">
        <v>73</v>
      </c>
      <c r="X16" t="s">
        <v>69</v>
      </c>
      <c r="Y16" t="s">
        <v>74</v>
      </c>
      <c r="Z16" t="s">
        <v>67</v>
      </c>
      <c r="AA16" t="s">
        <v>68</v>
      </c>
      <c r="AB16" t="str">
        <f t="shared" si="2"/>
        <v>401100A - Fourn:ach bien/prest</v>
      </c>
      <c r="AC16" t="s">
        <v>92</v>
      </c>
      <c r="AD16" t="s">
        <v>93</v>
      </c>
      <c r="AE16" t="str">
        <f t="shared" si="6"/>
        <v>ACT3 - Activité 3</v>
      </c>
      <c r="AF16" t="s">
        <v>85</v>
      </c>
      <c r="AG16" t="s">
        <v>86</v>
      </c>
      <c r="AH16" t="str">
        <f t="shared" si="4"/>
        <v>1505 - Papéterie DUPIN</v>
      </c>
      <c r="AK16" t="str">
        <f t="shared" si="5"/>
        <v xml:space="preserve"> - </v>
      </c>
    </row>
    <row r="17" spans="1:37" x14ac:dyDescent="0.25">
      <c r="A17" t="s">
        <v>67</v>
      </c>
      <c r="B17" t="s">
        <v>68</v>
      </c>
      <c r="C17" t="str">
        <f t="shared" si="0"/>
        <v>401100A - Fourn:ach bien/prest</v>
      </c>
      <c r="F17" s="1">
        <v>10</v>
      </c>
      <c r="G17" s="1">
        <v>0</v>
      </c>
      <c r="H17" s="1">
        <v>0</v>
      </c>
      <c r="I17" s="1">
        <v>0</v>
      </c>
      <c r="J17" s="1">
        <v>10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t="s">
        <v>69</v>
      </c>
      <c r="S17" t="s">
        <v>70</v>
      </c>
      <c r="T17" t="s">
        <v>71</v>
      </c>
      <c r="U17" t="s">
        <v>72</v>
      </c>
      <c r="V17" t="str">
        <f t="shared" si="1"/>
        <v>4 - Comptes de tiers</v>
      </c>
      <c r="W17" t="s">
        <v>73</v>
      </c>
      <c r="X17" t="s">
        <v>69</v>
      </c>
      <c r="Y17" t="s">
        <v>74</v>
      </c>
      <c r="Z17" t="s">
        <v>67</v>
      </c>
      <c r="AA17" t="s">
        <v>68</v>
      </c>
      <c r="AB17" t="str">
        <f t="shared" si="2"/>
        <v>401100A - Fourn:ach bien/prest</v>
      </c>
      <c r="AC17" t="s">
        <v>94</v>
      </c>
      <c r="AD17" t="s">
        <v>95</v>
      </c>
      <c r="AE17" t="str">
        <f t="shared" si="6"/>
        <v>ACT4 - Activité 4</v>
      </c>
      <c r="AF17" t="s">
        <v>75</v>
      </c>
      <c r="AG17" t="s">
        <v>76</v>
      </c>
      <c r="AH17" t="str">
        <f t="shared" si="4"/>
        <v>1501 - Société 1501</v>
      </c>
      <c r="AK17" t="str">
        <f t="shared" si="5"/>
        <v xml:space="preserve"> - 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Balance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2016-03-01T07:45:34Z</cp:lastPrinted>
  <dcterms:created xsi:type="dcterms:W3CDTF">2014-09-18T09:55:55Z</dcterms:created>
  <dcterms:modified xsi:type="dcterms:W3CDTF">2024-04-09T07:11:29Z</dcterms:modified>
</cp:coreProperties>
</file>