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I:\j1.01\fr\obd\editions\"/>
    </mc:Choice>
  </mc:AlternateContent>
  <xr:revisionPtr revIDLastSave="0" documentId="13_ncr:1_{2F9F2C32-587B-4D34-B74A-14571215CA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p pluriannuelles - Prévision 1" sheetId="1" r:id="rId1"/>
    <sheet name="Donnees" sheetId="2" r:id="rId2"/>
  </sheets>
  <calcPr calcId="191029"/>
  <pivotCaches>
    <pivotCache cacheId="5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7" i="2" l="1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R26" i="2"/>
  <c r="AR27" i="2"/>
  <c r="AR28" i="2"/>
  <c r="AR29" i="2"/>
  <c r="AR30" i="2"/>
  <c r="AR31" i="2"/>
  <c r="AR32" i="2"/>
  <c r="AR33" i="2"/>
  <c r="AR34" i="2"/>
  <c r="AR35" i="2"/>
  <c r="AR36" i="2"/>
  <c r="AR37" i="2"/>
  <c r="AR38" i="2"/>
  <c r="AR39" i="2"/>
  <c r="AR40" i="2"/>
  <c r="AR41" i="2"/>
  <c r="AR42" i="2"/>
  <c r="AR43" i="2"/>
  <c r="F4" i="2"/>
  <c r="O1" i="1" l="1"/>
  <c r="B1" i="2" l="1"/>
  <c r="C3" i="2"/>
  <c r="E3" i="2"/>
  <c r="B3" i="2"/>
  <c r="E2" i="2"/>
  <c r="C2" i="2"/>
  <c r="B2" i="2"/>
  <c r="C1" i="2" l="1"/>
  <c r="B2" i="1" s="1"/>
  <c r="E1" i="2" l="1"/>
  <c r="P12" i="1" s="1"/>
  <c r="D4" i="2"/>
  <c r="B4" i="2"/>
  <c r="N12" i="1" l="1"/>
  <c r="M12" i="1"/>
  <c r="L12" i="1"/>
  <c r="K12" i="1"/>
  <c r="J12" i="1"/>
  <c r="I12" i="1"/>
  <c r="H12" i="1"/>
  <c r="G12" i="1"/>
  <c r="F12" i="1"/>
  <c r="E12" i="1"/>
  <c r="O12" i="1"/>
  <c r="AR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Yannick Dieu</author>
  </authors>
  <commentList>
    <comment ref="A1" authorId="0" shapeId="0" xr:uid="{120318BF-8FCC-4D0C-B481-A6521DA7CE0E}">
      <text>
        <r>
          <rPr>
            <sz val="9"/>
            <color indexed="81"/>
            <rFont val="Tahoma"/>
            <family val="2"/>
          </rPr>
          <t>H5_01 - D1.001 - PR  - XX.XX.XXXX - Util. col 13 dans colonne 1 éditée (somme 1+ 3) 
J1_01 - D1.002 - YAD - 21.10.22 - Ajout de la colonne 13 et calcul de la colonne 4 dans le fichier</t>
        </r>
      </text>
    </comment>
  </commentList>
</comments>
</file>

<file path=xl/sharedStrings.xml><?xml version="1.0" encoding="utf-8"?>
<sst xmlns="http://schemas.openxmlformats.org/spreadsheetml/2006/main" count="810" uniqueCount="182">
  <si>
    <t>CGR0</t>
  </si>
  <si>
    <t>CGR1</t>
  </si>
  <si>
    <t>CGR2</t>
  </si>
  <si>
    <t>MNT4</t>
  </si>
  <si>
    <t>CGR3</t>
  </si>
  <si>
    <t>CGR4</t>
  </si>
  <si>
    <t>CGR5</t>
  </si>
  <si>
    <t>MNT1</t>
  </si>
  <si>
    <t>MNT2</t>
  </si>
  <si>
    <t>MNT3</t>
  </si>
  <si>
    <t>POUR INFORMATION DE L'ORGANE DELIBERANT</t>
  </si>
  <si>
    <t>MNT5</t>
  </si>
  <si>
    <t>MNT6</t>
  </si>
  <si>
    <t>MNT7</t>
  </si>
  <si>
    <t>MNT8</t>
  </si>
  <si>
    <t>Total</t>
  </si>
  <si>
    <t>Opérations</t>
  </si>
  <si>
    <t>Nature</t>
  </si>
  <si>
    <t>Coût total de 
l'opération</t>
  </si>
  <si>
    <t>(1)</t>
  </si>
  <si>
    <t>(2)</t>
  </si>
  <si>
    <t>(3)</t>
  </si>
  <si>
    <t>(5)</t>
  </si>
  <si>
    <t>(8)</t>
  </si>
  <si>
    <t>(9)</t>
  </si>
  <si>
    <t>(10)</t>
  </si>
  <si>
    <t>MNT9</t>
  </si>
  <si>
    <t>POSTE1</t>
  </si>
  <si>
    <t>POSTE2</t>
  </si>
  <si>
    <t>POSTE3</t>
  </si>
  <si>
    <t>POSTE4</t>
  </si>
  <si>
    <t>POSTE5</t>
  </si>
  <si>
    <t>Somme de MNT2</t>
  </si>
  <si>
    <t>Somme de MNT3</t>
  </si>
  <si>
    <t>Somme de MNT4</t>
  </si>
  <si>
    <t>Somme de MNT5</t>
  </si>
  <si>
    <t>Somme de MNT6</t>
  </si>
  <si>
    <t>Somme de MNT7</t>
  </si>
  <si>
    <t>Somme de MNT8</t>
  </si>
  <si>
    <t>Somme de MNT9</t>
  </si>
  <si>
    <t>POSTE0</t>
  </si>
  <si>
    <t>N° JOB</t>
  </si>
  <si>
    <t>UTILISATEUR</t>
  </si>
  <si>
    <t>DATE JOB</t>
  </si>
  <si>
    <t>ANNEE N</t>
  </si>
  <si>
    <t>LIBELLE ETS</t>
  </si>
  <si>
    <t>CGR</t>
  </si>
  <si>
    <t>LIBELLE CGR</t>
  </si>
  <si>
    <t>CHEMIN CGR</t>
  </si>
  <si>
    <t>POSTE</t>
  </si>
  <si>
    <t>LIBELLE POSTE</t>
  </si>
  <si>
    <t>CHEMIN POSTE</t>
  </si>
  <si>
    <t>ETS</t>
  </si>
  <si>
    <t>LIBELLEPOS0</t>
  </si>
  <si>
    <t>LIBELLEPOS1</t>
  </si>
  <si>
    <t>LIBELLEPOS2</t>
  </si>
  <si>
    <t>LIBELLEPOS3</t>
  </si>
  <si>
    <t>LIBELLEPOS4</t>
  </si>
  <si>
    <t>LIBELLEPOS5</t>
  </si>
  <si>
    <t>LIBELLECGR0</t>
  </si>
  <si>
    <t>LIBELLECGR1</t>
  </si>
  <si>
    <t>LIBELLECGR2</t>
  </si>
  <si>
    <t>LIBELLECGR3</t>
  </si>
  <si>
    <t>LIBELLECGR4</t>
  </si>
  <si>
    <t>LIBELLECGR5</t>
  </si>
  <si>
    <t>CGR0+LIB0</t>
  </si>
  <si>
    <t>CGR1+LIB1</t>
  </si>
  <si>
    <t>CGR2+LIB2</t>
  </si>
  <si>
    <t>CGR3+LIB3</t>
  </si>
  <si>
    <t>CGR4+LIB4</t>
  </si>
  <si>
    <t>CGR5+LIB5</t>
  </si>
  <si>
    <t>MNT10</t>
  </si>
  <si>
    <t>MNT11</t>
  </si>
  <si>
    <t>Somme de MNT10</t>
  </si>
  <si>
    <t>Somme de MNT11</t>
  </si>
  <si>
    <t>Etablissement :</t>
  </si>
  <si>
    <t>CGR :</t>
  </si>
  <si>
    <t>Poste :</t>
  </si>
  <si>
    <t>Job :</t>
  </si>
  <si>
    <t>Utilisateur :</t>
  </si>
  <si>
    <t>Date :</t>
  </si>
  <si>
    <t>Année de l'exercice :</t>
  </si>
  <si>
    <t>Chemin :</t>
  </si>
  <si>
    <t>(4) = (2) + (3)</t>
  </si>
  <si>
    <t>(6)</t>
  </si>
  <si>
    <t>(7) = (5) + (6)</t>
  </si>
  <si>
    <t>MNT12</t>
  </si>
  <si>
    <t>Somme de MNT12</t>
  </si>
  <si>
    <t>(11)</t>
  </si>
  <si>
    <t>(12)</t>
  </si>
  <si>
    <t>A - Prévision d'engagement (facultatif) et de charges ou immobilisations (obligatoire)</t>
  </si>
  <si>
    <t>Suivi par opération (ou par regroupement d'opérations) des engagements (facultatif), des charges ou immobilisations et des précisions de ressources</t>
  </si>
  <si>
    <t>Opérations pluriannuelles par nature - prévision</t>
  </si>
  <si>
    <t>MNT13</t>
  </si>
  <si>
    <t>Somme de MNT13</t>
  </si>
  <si>
    <t>(13)</t>
  </si>
  <si>
    <t>MNT2+3</t>
  </si>
  <si>
    <t>Somme de MNT2+3</t>
  </si>
  <si>
    <t>CENTRE</t>
  </si>
  <si>
    <t>Centre</t>
  </si>
  <si>
    <t>CENTRE - Centre</t>
  </si>
  <si>
    <t>S2010</t>
  </si>
  <si>
    <t>Secteur 2010</t>
  </si>
  <si>
    <t>S2010 - Secteur 2010</t>
  </si>
  <si>
    <t>ACT1</t>
  </si>
  <si>
    <t>Activité 1</t>
  </si>
  <si>
    <t>ACT1 - Activité 1</t>
  </si>
  <si>
    <t>-</t>
  </si>
  <si>
    <t>D</t>
  </si>
  <si>
    <t>Dépenses</t>
  </si>
  <si>
    <t>PER</t>
  </si>
  <si>
    <t>Personnel</t>
  </si>
  <si>
    <t>IND</t>
  </si>
  <si>
    <t>Cegid XRP Ultimate développement</t>
  </si>
  <si>
    <t>564143</t>
  </si>
  <si>
    <t>PR</t>
  </si>
  <si>
    <t>21/10/2022</t>
  </si>
  <si>
    <t>DAT</t>
  </si>
  <si>
    <t>CB1</t>
  </si>
  <si>
    <t>FON</t>
  </si>
  <si>
    <t>Fonctionnement</t>
  </si>
  <si>
    <t>INV</t>
  </si>
  <si>
    <t>Investissement</t>
  </si>
  <si>
    <t>ACT1    EXPORT</t>
  </si>
  <si>
    <t>Export</t>
  </si>
  <si>
    <t>ACT1    EXPORT - Export</t>
  </si>
  <si>
    <t>ACT1    IMPORT</t>
  </si>
  <si>
    <t>Import</t>
  </si>
  <si>
    <t>ACT1    IMPORT - Import</t>
  </si>
  <si>
    <t>ACT1    PROD</t>
  </si>
  <si>
    <t>Produit</t>
  </si>
  <si>
    <t>ACT1    PROD - Produit</t>
  </si>
  <si>
    <t>ACT1    SERVICE</t>
  </si>
  <si>
    <t>Service vendu</t>
  </si>
  <si>
    <t>ACT1    SERVICE - Service vendu</t>
  </si>
  <si>
    <t>ACT2</t>
  </si>
  <si>
    <t>Activité 2</t>
  </si>
  <si>
    <t>ACT2 - Activité 2</t>
  </si>
  <si>
    <t>INT</t>
  </si>
  <si>
    <t>Intervention</t>
  </si>
  <si>
    <t>ACT2    PROD</t>
  </si>
  <si>
    <t>ACT2    PROD - Produit</t>
  </si>
  <si>
    <t>ACT2    SERVICE</t>
  </si>
  <si>
    <t>ACT2    SERVICE - Service vendu</t>
  </si>
  <si>
    <t>ACT2    EXPORT</t>
  </si>
  <si>
    <t>ACT2    EXPORT - Export</t>
  </si>
  <si>
    <t>ACT2    IMPORT</t>
  </si>
  <si>
    <t>ACT2    IMPORT - Import</t>
  </si>
  <si>
    <t>ACT3</t>
  </si>
  <si>
    <t>Activité 3</t>
  </si>
  <si>
    <t>ACT3 - Activité 3</t>
  </si>
  <si>
    <t>ACT3    EXPORT</t>
  </si>
  <si>
    <t>ACT3    EXPORT - Export</t>
  </si>
  <si>
    <t>ACT4</t>
  </si>
  <si>
    <t>Activité 4</t>
  </si>
  <si>
    <t>ACT4 - Activité 4</t>
  </si>
  <si>
    <t>ACT4    IMPORT</t>
  </si>
  <si>
    <t>ACT4    IMPORT - Import</t>
  </si>
  <si>
    <t>ACT5</t>
  </si>
  <si>
    <t>Activité 5</t>
  </si>
  <si>
    <t>ACT5 - Activité 5</t>
  </si>
  <si>
    <t>ACT5    PROD</t>
  </si>
  <si>
    <t>ACT5    PROD - Produit</t>
  </si>
  <si>
    <t>ACT6</t>
  </si>
  <si>
    <t>Activité 6</t>
  </si>
  <si>
    <t>ACT6 - Activité 6</t>
  </si>
  <si>
    <t>ACT6    PROD</t>
  </si>
  <si>
    <t>ACT6    PROD - Produit</t>
  </si>
  <si>
    <t>Total ACT1 - Activité 1</t>
  </si>
  <si>
    <t>Total ACT2 - Activité 2</t>
  </si>
  <si>
    <t>Total ACT3 - Activité 3</t>
  </si>
  <si>
    <t>Total ACT4 - Activité 4</t>
  </si>
  <si>
    <t>Total ACT5 - Activité 5</t>
  </si>
  <si>
    <t>Total ACT6 - Activité 6</t>
  </si>
  <si>
    <t>Total S2010 - Secteur 2010</t>
  </si>
  <si>
    <t>Somme Personnel</t>
  </si>
  <si>
    <t>Somme Fonctionnement</t>
  </si>
  <si>
    <t>Somme Investissement</t>
  </si>
  <si>
    <t>Somme Intervention</t>
  </si>
  <si>
    <t>ACT1    21</t>
  </si>
  <si>
    <t>2_1</t>
  </si>
  <si>
    <t>ACT1    21 - 2_1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</si>
</sst>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/>
    <xf numFmtId="49" fontId="1" fillId="0" borderId="0" xfId="0" applyNumberFormat="1" applyFont="1" applyProtection="1">
      <protection hidden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0" fontId="5" fillId="0" borderId="5" xfId="0" applyFont="1" applyBorder="1"/>
    <xf numFmtId="0" fontId="5" fillId="0" borderId="0" xfId="0" applyFont="1" applyBorder="1"/>
    <xf numFmtId="0" fontId="5" fillId="0" borderId="6" xfId="0" applyFont="1" applyBorder="1"/>
    <xf numFmtId="0" fontId="5" fillId="0" borderId="5" xfId="0" applyFont="1" applyBorder="1" applyAlignment="1">
      <alignment horizontal="left"/>
    </xf>
    <xf numFmtId="4" fontId="5" fillId="0" borderId="0" xfId="0" applyNumberFormat="1" applyFont="1" applyBorder="1"/>
    <xf numFmtId="4" fontId="5" fillId="0" borderId="6" xfId="0" applyNumberFormat="1" applyFont="1" applyBorder="1"/>
    <xf numFmtId="0" fontId="5" fillId="0" borderId="5" xfId="0" applyFont="1" applyBorder="1" applyAlignment="1">
      <alignment horizontal="left" indent="1"/>
    </xf>
    <xf numFmtId="0" fontId="5" fillId="0" borderId="0" xfId="0" applyFont="1" applyBorder="1" applyAlignment="1">
      <alignment horizontal="left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>
      <alignment vertical="center"/>
    </xf>
    <xf numFmtId="4" fontId="6" fillId="3" borderId="8" xfId="0" applyNumberFormat="1" applyFont="1" applyFill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4" fontId="6" fillId="3" borderId="7" xfId="0" applyNumberFormat="1" applyFont="1" applyFill="1" applyBorder="1" applyAlignment="1">
      <alignment vertical="center"/>
    </xf>
    <xf numFmtId="4" fontId="6" fillId="3" borderId="9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29"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left style="medium">
          <color indexed="64"/>
        </left>
        <right style="medium">
          <color indexed="64"/>
        </right>
      </border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alignment horizontal="right" readingOrder="0"/>
    </dxf>
    <dxf>
      <protection locked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left/>
      </border>
    </dxf>
    <dxf>
      <border>
        <right/>
      </border>
    </dxf>
    <dxf>
      <border>
        <right/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medium">
          <color indexed="64"/>
        </left>
      </border>
    </dxf>
    <dxf>
      <border>
        <right style="medium">
          <color indexed="64"/>
        </righ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numFmt numFmtId="4" formatCode="#,##0.00"/>
    </dxf>
    <dxf>
      <numFmt numFmtId="4" formatCode="#,##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11"/>
      </font>
    </dxf>
    <dxf>
      <font>
        <sz val="11"/>
      </font>
    </dxf>
    <dxf>
      <font>
        <sz val="11"/>
      </font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4" formatCode="#,##0.00"/>
    </dxf>
    <dxf>
      <numFmt numFmtId="4" formatCode="#,##0.00"/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right style="medium">
          <color indexed="64"/>
        </right>
      </border>
    </dxf>
    <dxf>
      <border>
        <left style="medium">
          <color indexed="64"/>
        </lef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right/>
      </border>
    </dxf>
    <dxf>
      <border>
        <right/>
      </border>
    </dxf>
    <dxf>
      <border>
        <left/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protection locked="0"/>
    </dxf>
    <dxf>
      <alignment horizontal="right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border>
        <left style="medium">
          <color indexed="64"/>
        </left>
        <right style="medium">
          <color indexed="64"/>
        </right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/>
      </border>
    </dxf>
    <dxf>
      <font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border>
        <left/>
        <right style="medium">
          <color auto="1"/>
        </right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color theme="1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ableStyleMedium9" defaultPivotStyle="PivotStyleLight16">
    <tableStyle name="PivotStyleMedium2 2" table="0" count="15" xr9:uid="{00000000-0011-0000-FFFF-FFFF00000000}">
      <tableStyleElement type="wholeTable" dxfId="128"/>
      <tableStyleElement type="headerRow" dxfId="127"/>
      <tableStyleElement type="totalRow" dxfId="126"/>
      <tableStyleElement type="lastColumn" dxfId="125"/>
      <tableStyleElement type="firstRowStripe" dxfId="124"/>
      <tableStyleElement type="firstColumnStripe" dxfId="123"/>
      <tableStyleElement type="secondColumnStripe" dxfId="122"/>
      <tableStyleElement type="firstHeaderCell" dxfId="121"/>
      <tableStyleElement type="firstSubtotalRow" dxfId="120"/>
      <tableStyleElement type="secondSubtotalRow" dxfId="119"/>
      <tableStyleElement type="firstColumnSubheading" dxfId="118"/>
      <tableStyleElement type="firstRowSubheading" dxfId="117"/>
      <tableStyleElement type="secondRowSubheading" dxfId="116"/>
      <tableStyleElement type="pageFieldLabels" dxfId="115"/>
      <tableStyleElement type="pageFieldValues" dxfId="1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scal Robert" refreshedDate="44855.621818865744" createdVersion="8" refreshedVersion="8" minRefreshableVersion="3" recordCount="39" xr:uid="{3C861076-8045-45C6-AA45-A262C227F775}">
  <cacheSource type="worksheet">
    <worksheetSource ref="A5:AR999263" sheet="Donnees"/>
  </cacheSource>
  <cacheFields count="45">
    <cacheField name="CGR0" numFmtId="0">
      <sharedItems containsBlank="1"/>
    </cacheField>
    <cacheField name="LIBELLECGR0" numFmtId="0">
      <sharedItems containsBlank="1"/>
    </cacheField>
    <cacheField name="CGR0+LIB0" numFmtId="0">
      <sharedItems containsBlank="1"/>
    </cacheField>
    <cacheField name="CGR1" numFmtId="0">
      <sharedItems containsBlank="1"/>
    </cacheField>
    <cacheField name="LIBELLECGR1" numFmtId="0">
      <sharedItems containsBlank="1"/>
    </cacheField>
    <cacheField name="CGR1+LIB1" numFmtId="0">
      <sharedItems containsBlank="1" count="2">
        <s v="S2010 - Secteur 2010"/>
        <m/>
      </sharedItems>
    </cacheField>
    <cacheField name="CGR2" numFmtId="0">
      <sharedItems containsBlank="1"/>
    </cacheField>
    <cacheField name="LIBELLECGR2" numFmtId="0">
      <sharedItems containsBlank="1"/>
    </cacheField>
    <cacheField name="CGR2+LIB2" numFmtId="0">
      <sharedItems containsBlank="1" count="7">
        <s v="ACT1 - Activité 1"/>
        <s v="ACT2 - Activité 2"/>
        <s v="ACT3 - Activité 3"/>
        <s v="ACT4 - Activité 4"/>
        <s v="ACT5 - Activité 5"/>
        <s v="ACT6 - Activité 6"/>
        <m/>
      </sharedItems>
    </cacheField>
    <cacheField name="CGR3" numFmtId="0">
      <sharedItems containsBlank="1"/>
    </cacheField>
    <cacheField name="LIBELLECGR3" numFmtId="0">
      <sharedItems containsBlank="1"/>
    </cacheField>
    <cacheField name="CGR3+LIB3" numFmtId="0">
      <sharedItems containsBlank="1"/>
    </cacheField>
    <cacheField name="CGR4" numFmtId="0">
      <sharedItems containsNonDate="0" containsString="0" containsBlank="1"/>
    </cacheField>
    <cacheField name="LIBELLECGR4" numFmtId="0">
      <sharedItems containsNonDate="0" containsString="0" containsBlank="1"/>
    </cacheField>
    <cacheField name="CGR4+LIB4" numFmtId="0">
      <sharedItems containsBlank="1"/>
    </cacheField>
    <cacheField name="CGR5" numFmtId="0">
      <sharedItems containsNonDate="0" containsString="0" containsBlank="1"/>
    </cacheField>
    <cacheField name="LIBELLECGR5" numFmtId="0">
      <sharedItems containsNonDate="0" containsString="0" containsBlank="1"/>
    </cacheField>
    <cacheField name="CGR5+LIB5" numFmtId="0">
      <sharedItems containsBlank="1"/>
    </cacheField>
    <cacheField name="POSTE0" numFmtId="0">
      <sharedItems containsBlank="1"/>
    </cacheField>
    <cacheField name="LIBELLEPOS0" numFmtId="0">
      <sharedItems containsBlank="1"/>
    </cacheField>
    <cacheField name="POSTE1" numFmtId="0">
      <sharedItems containsBlank="1"/>
    </cacheField>
    <cacheField name="LIBELLEPOS1" numFmtId="0">
      <sharedItems containsBlank="1" count="5">
        <s v="Personnel"/>
        <s v="Fonctionnement"/>
        <s v="Intervention"/>
        <s v="Investissement"/>
        <m/>
      </sharedItems>
    </cacheField>
    <cacheField name="POSTE2" numFmtId="0">
      <sharedItems containsNonDate="0" containsString="0" containsBlank="1"/>
    </cacheField>
    <cacheField name="LIBELLEPOS2" numFmtId="0">
      <sharedItems containsNonDate="0" containsString="0" containsBlank="1"/>
    </cacheField>
    <cacheField name="POSTE3" numFmtId="0">
      <sharedItems containsNonDate="0" containsString="0" containsBlank="1"/>
    </cacheField>
    <cacheField name="LIBELLEPOS3" numFmtId="0">
      <sharedItems containsNonDate="0" containsString="0" containsBlank="1"/>
    </cacheField>
    <cacheField name="POSTE4" numFmtId="0">
      <sharedItems containsNonDate="0" containsString="0" containsBlank="1"/>
    </cacheField>
    <cacheField name="LIBELLEPOS4" numFmtId="0">
      <sharedItems containsNonDate="0" containsString="0" containsBlank="1"/>
    </cacheField>
    <cacheField name="POSTE5" numFmtId="0">
      <sharedItems containsNonDate="0" containsString="0" containsBlank="1"/>
    </cacheField>
    <cacheField name="LIBELLEPOS5" numFmtId="0">
      <sharedItems containsNonDate="0" containsString="0" containsBlank="1"/>
    </cacheField>
    <cacheField name="MNT1" numFmtId="2">
      <sharedItems containsString="0" containsBlank="1" containsNumber="1" containsInteger="1" minValue="0" maxValue="23552000"/>
    </cacheField>
    <cacheField name="MNT2" numFmtId="2">
      <sharedItems containsString="0" containsBlank="1" containsNumber="1" containsInteger="1" minValue="0" maxValue="13212672"/>
    </cacheField>
    <cacheField name="MNT3" numFmtId="2">
      <sharedItems containsString="0" containsBlank="1" containsNumber="1" containsInteger="1" minValue="0" maxValue="19430400"/>
    </cacheField>
    <cacheField name="MNT4" numFmtId="2">
      <sharedItems containsString="0" containsBlank="1" containsNumber="1" containsInteger="1" minValue="0" maxValue="32643072"/>
    </cacheField>
    <cacheField name="MNT5" numFmtId="2">
      <sharedItems containsString="0" containsBlank="1" containsNumber="1" containsInteger="1" minValue="0" maxValue="34974720"/>
    </cacheField>
    <cacheField name="MNT6" numFmtId="2">
      <sharedItems containsString="0" containsBlank="1" containsNumber="1" containsInteger="1" minValue="0" maxValue="19430400"/>
    </cacheField>
    <cacheField name="MNT7" numFmtId="2">
      <sharedItems containsString="0" containsBlank="1" containsNumber="1" containsInteger="1" minValue="0" maxValue="54405120"/>
    </cacheField>
    <cacheField name="MNT8" numFmtId="2">
      <sharedItems containsString="0" containsBlank="1" containsNumber="1" containsInteger="1" minValue="0" maxValue="9568000"/>
    </cacheField>
    <cacheField name="MNT9" numFmtId="2">
      <sharedItems containsString="0" containsBlank="1" containsNumber="1" containsInteger="1" minValue="0" maxValue="21049600"/>
    </cacheField>
    <cacheField name="MNT10" numFmtId="2">
      <sharedItems containsString="0" containsBlank="1" containsNumber="1" containsInteger="1" minValue="0" maxValue="10304000"/>
    </cacheField>
    <cacheField name="MNT11" numFmtId="2">
      <sharedItems containsString="0" containsBlank="1" containsNumber="1" containsInteger="1" minValue="0" maxValue="22668800"/>
    </cacheField>
    <cacheField name="MNT12" numFmtId="2">
      <sharedItems containsString="0" containsBlank="1" containsNumber="1" containsInteger="1" minValue="0" maxValue="11849600"/>
    </cacheField>
    <cacheField name="MNT13" numFmtId="0">
      <sharedItems containsString="0" containsBlank="1" containsNumber="1" containsInteger="1" minValue="0" maxValue="35622400"/>
    </cacheField>
    <cacheField name="MNT2+3" numFmtId="2">
      <sharedItems containsString="0" containsBlank="1" containsNumber="1" containsInteger="1" minValue="0" maxValue="32643072"/>
    </cacheField>
    <cacheField name="MONTANT4" numFmtId="0" formula="MNT2+MNT3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PER"/>
    <x v="0"/>
    <m/>
    <m/>
    <m/>
    <m/>
    <m/>
    <m/>
    <m/>
    <m/>
    <n v="9612800"/>
    <n v="2560000"/>
    <n v="1536000"/>
    <n v="1920000"/>
    <n v="7692800"/>
    <n v="0"/>
    <n v="0"/>
    <n v="0"/>
    <n v="0"/>
    <n v="0"/>
    <n v="0"/>
    <n v="0"/>
    <n v="12172800"/>
    <n v="4096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PER"/>
    <x v="0"/>
    <m/>
    <m/>
    <m/>
    <m/>
    <m/>
    <m/>
    <m/>
    <m/>
    <n v="4096000"/>
    <n v="1305600"/>
    <n v="1920000"/>
    <n v="3225600"/>
    <n v="3456000"/>
    <n v="1920000"/>
    <n v="5376000"/>
    <n v="1664000"/>
    <n v="2080000"/>
    <n v="1792000"/>
    <n v="2240000"/>
    <n v="2060800"/>
    <n v="6016000"/>
    <n v="32256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m/>
    <m/>
    <m/>
    <m/>
    <m/>
    <m/>
    <m/>
    <m/>
    <n v="17408000"/>
    <n v="5548800"/>
    <n v="8160000"/>
    <n v="13708800"/>
    <n v="14688000"/>
    <n v="8160000"/>
    <n v="22848000"/>
    <n v="7072000"/>
    <n v="8840000"/>
    <n v="7616000"/>
    <n v="9520000"/>
    <n v="8758400"/>
    <n v="25568000"/>
    <n v="137088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T"/>
    <x v="2"/>
    <m/>
    <m/>
    <m/>
    <m/>
    <m/>
    <m/>
    <m/>
    <m/>
    <n v="0"/>
    <n v="0"/>
    <n v="0"/>
    <n v="0"/>
    <n v="0"/>
    <n v="480000"/>
    <n v="480000"/>
    <n v="0"/>
    <n v="0"/>
    <n v="0"/>
    <n v="0"/>
    <n v="0"/>
    <n v="0"/>
    <n v="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V"/>
    <x v="3"/>
    <m/>
    <m/>
    <m/>
    <m/>
    <m/>
    <m/>
    <m/>
    <m/>
    <n v="150130"/>
    <n v="0"/>
    <n v="0"/>
    <n v="0"/>
    <n v="0"/>
    <n v="0"/>
    <n v="0"/>
    <n v="0"/>
    <n v="0"/>
    <n v="0"/>
    <n v="0"/>
    <n v="0"/>
    <n v="150130"/>
    <n v="0"/>
  </r>
  <r>
    <s v="CENTRE"/>
    <s v="Centre"/>
    <s v="CENTRE - Centre"/>
    <s v="S2010"/>
    <s v="Secteur 2010"/>
    <x v="0"/>
    <s v="ACT1"/>
    <s v="Activité 1"/>
    <x v="0"/>
    <s v="ACT1    21"/>
    <s v="2_1"/>
    <s v="ACT1    21 - 2_1"/>
    <m/>
    <m/>
    <s v="-"/>
    <m/>
    <m/>
    <s v="-"/>
    <s v="D"/>
    <s v="Dépenses"/>
    <s v="FON"/>
    <x v="1"/>
    <m/>
    <m/>
    <m/>
    <m/>
    <m/>
    <m/>
    <m/>
    <m/>
    <n v="0"/>
    <n v="0"/>
    <n v="0"/>
    <n v="0"/>
    <n v="777"/>
    <n v="0"/>
    <n v="777"/>
    <n v="0"/>
    <n v="0"/>
    <n v="0"/>
    <n v="0"/>
    <n v="0"/>
    <n v="0"/>
    <n v="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PER"/>
    <x v="0"/>
    <m/>
    <m/>
    <m/>
    <m/>
    <m/>
    <m/>
    <m/>
    <m/>
    <n v="1408000"/>
    <n v="731136"/>
    <n v="1075200"/>
    <n v="1806336"/>
    <n v="1935360"/>
    <n v="1075200"/>
    <n v="3010560"/>
    <n v="832000"/>
    <n v="1164800"/>
    <n v="896000"/>
    <n v="1254400"/>
    <n v="1030400"/>
    <n v="2483200"/>
    <n v="1806336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m/>
    <m/>
    <m/>
    <m/>
    <m/>
    <m/>
    <m/>
    <m/>
    <n v="5984000"/>
    <n v="3107328"/>
    <n v="4569600"/>
    <n v="7676928"/>
    <n v="8225280"/>
    <n v="4569600"/>
    <n v="12794880"/>
    <n v="3536000"/>
    <n v="4950400"/>
    <n v="3808000"/>
    <n v="5331200"/>
    <n v="4379200"/>
    <n v="10553600"/>
    <n v="7676928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PER"/>
    <x v="0"/>
    <m/>
    <m/>
    <m/>
    <m/>
    <m/>
    <m/>
    <m/>
    <m/>
    <n v="2816000"/>
    <n v="1462272"/>
    <n v="2150400"/>
    <n v="3612672"/>
    <n v="3870720"/>
    <n v="2150400"/>
    <n v="6021120"/>
    <n v="1664000"/>
    <n v="2329600"/>
    <n v="1792000"/>
    <n v="2508800"/>
    <n v="2060800"/>
    <n v="4966400"/>
    <n v="3612672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m/>
    <m/>
    <m/>
    <m/>
    <m/>
    <m/>
    <m/>
    <m/>
    <n v="11968000"/>
    <n v="6214656"/>
    <n v="9139200"/>
    <n v="15353856"/>
    <n v="16450560"/>
    <n v="9139200"/>
    <n v="25589760"/>
    <n v="7072000"/>
    <n v="9900800"/>
    <n v="7616000"/>
    <n v="10662400"/>
    <n v="8758400"/>
    <n v="21107200"/>
    <n v="15353856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PER"/>
    <x v="0"/>
    <m/>
    <m/>
    <m/>
    <m/>
    <m/>
    <m/>
    <m/>
    <m/>
    <n v="1408000"/>
    <n v="731136"/>
    <n v="1075200"/>
    <n v="1806336"/>
    <n v="1935360"/>
    <n v="1075200"/>
    <n v="3010560"/>
    <n v="832000"/>
    <n v="1164800"/>
    <n v="896000"/>
    <n v="1254400"/>
    <n v="1030400"/>
    <n v="2483200"/>
    <n v="1806336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m/>
    <m/>
    <m/>
    <m/>
    <m/>
    <m/>
    <m/>
    <m/>
    <n v="5984000"/>
    <n v="3107328"/>
    <n v="5032000"/>
    <n v="8139328"/>
    <n v="8225280"/>
    <n v="4569600"/>
    <n v="12794880"/>
    <n v="3536000"/>
    <n v="4950400"/>
    <n v="3808000"/>
    <n v="5331200"/>
    <n v="4379200"/>
    <n v="11016000"/>
    <n v="8139328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PER"/>
    <x v="0"/>
    <m/>
    <m/>
    <m/>
    <m/>
    <m/>
    <m/>
    <m/>
    <m/>
    <n v="1408000"/>
    <n v="731136"/>
    <n v="1075200"/>
    <n v="1806336"/>
    <n v="1935360"/>
    <n v="1075200"/>
    <n v="3010560"/>
    <n v="832000"/>
    <n v="1164800"/>
    <n v="896000"/>
    <n v="1254400"/>
    <n v="1030400"/>
    <n v="2483200"/>
    <n v="1806336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m/>
    <m/>
    <m/>
    <m/>
    <m/>
    <m/>
    <m/>
    <m/>
    <n v="5984000"/>
    <n v="3107328"/>
    <n v="4569600"/>
    <n v="7676928"/>
    <n v="8225280"/>
    <n v="4569600"/>
    <n v="12794880"/>
    <n v="3536000"/>
    <n v="4950400"/>
    <n v="3808000"/>
    <n v="5331200"/>
    <n v="4379200"/>
    <n v="10553600"/>
    <n v="7676928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PER"/>
    <x v="0"/>
    <m/>
    <m/>
    <m/>
    <m/>
    <m/>
    <m/>
    <m/>
    <m/>
    <n v="4096000"/>
    <n v="1305600"/>
    <n v="1920000"/>
    <n v="3225600"/>
    <n v="3456000"/>
    <n v="1920000"/>
    <n v="5376000"/>
    <n v="1664000"/>
    <n v="2080000"/>
    <n v="1792000"/>
    <n v="2240000"/>
    <n v="2060800"/>
    <n v="6016000"/>
    <n v="32256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m/>
    <m/>
    <m/>
    <m/>
    <m/>
    <m/>
    <m/>
    <m/>
    <n v="23552000"/>
    <n v="7507200"/>
    <n v="11040000"/>
    <n v="18547200"/>
    <n v="19872000"/>
    <n v="11040000"/>
    <n v="30912000"/>
    <n v="9568000"/>
    <n v="11960000"/>
    <n v="10304000"/>
    <n v="12880000"/>
    <n v="11849600"/>
    <n v="34592000"/>
    <n v="185472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INT"/>
    <x v="2"/>
    <m/>
    <m/>
    <m/>
    <m/>
    <m/>
    <m/>
    <m/>
    <m/>
    <n v="1024000"/>
    <n v="326400"/>
    <n v="0"/>
    <n v="326400"/>
    <n v="864000"/>
    <n v="0"/>
    <n v="864000"/>
    <n v="416000"/>
    <n v="520000"/>
    <n v="448000"/>
    <n v="560000"/>
    <n v="515200"/>
    <n v="1024000"/>
    <n v="3264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PER"/>
    <x v="0"/>
    <m/>
    <m/>
    <m/>
    <m/>
    <m/>
    <m/>
    <m/>
    <m/>
    <n v="1408000"/>
    <n v="1148928"/>
    <n v="1689600"/>
    <n v="2838528"/>
    <n v="3041280"/>
    <n v="1689600"/>
    <n v="4730880"/>
    <n v="832000"/>
    <n v="1830400"/>
    <n v="896000"/>
    <n v="1971200"/>
    <n v="1030400"/>
    <n v="3097600"/>
    <n v="2838528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m/>
    <m/>
    <m/>
    <m/>
    <m/>
    <m/>
    <m/>
    <m/>
    <n v="8096000"/>
    <n v="6606336"/>
    <n v="9715200"/>
    <n v="16321536"/>
    <n v="17487360"/>
    <n v="9715200"/>
    <n v="27202560"/>
    <n v="4784000"/>
    <n v="10524800"/>
    <n v="5152000"/>
    <n v="11334400"/>
    <n v="5924800"/>
    <n v="17811200"/>
    <n v="16321536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INT"/>
    <x v="2"/>
    <m/>
    <m/>
    <m/>
    <m/>
    <m/>
    <m/>
    <m/>
    <m/>
    <n v="352000"/>
    <n v="287232"/>
    <n v="422400"/>
    <n v="709632"/>
    <n v="760320"/>
    <n v="422400"/>
    <n v="1182720"/>
    <n v="208000"/>
    <n v="457600"/>
    <n v="224000"/>
    <n v="492800"/>
    <n v="257600"/>
    <n v="774400"/>
    <n v="709632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PER"/>
    <x v="0"/>
    <m/>
    <m/>
    <m/>
    <m/>
    <m/>
    <m/>
    <m/>
    <m/>
    <n v="1408000"/>
    <n v="1148928"/>
    <n v="1689600"/>
    <n v="2838528"/>
    <n v="3041280"/>
    <n v="1689600"/>
    <n v="4730880"/>
    <n v="832000"/>
    <n v="1830400"/>
    <n v="896000"/>
    <n v="1971200"/>
    <n v="1030400"/>
    <n v="3097600"/>
    <n v="2838528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m/>
    <m/>
    <m/>
    <m/>
    <m/>
    <m/>
    <m/>
    <m/>
    <n v="8096000"/>
    <n v="6606336"/>
    <n v="9715200"/>
    <n v="16321536"/>
    <n v="17487360"/>
    <n v="9715200"/>
    <n v="27202560"/>
    <n v="4784000"/>
    <n v="10524800"/>
    <n v="5152000"/>
    <n v="11334400"/>
    <n v="5924800"/>
    <n v="17811200"/>
    <n v="16321536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INT"/>
    <x v="2"/>
    <m/>
    <m/>
    <m/>
    <m/>
    <m/>
    <m/>
    <m/>
    <m/>
    <n v="342000"/>
    <n v="287232"/>
    <n v="422400"/>
    <n v="709632"/>
    <n v="760320"/>
    <n v="422400"/>
    <n v="1182720"/>
    <n v="208000"/>
    <n v="457600"/>
    <n v="224000"/>
    <n v="492800"/>
    <n v="257600"/>
    <n v="764400"/>
    <n v="709632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PER"/>
    <x v="0"/>
    <m/>
    <m/>
    <m/>
    <m/>
    <m/>
    <m/>
    <m/>
    <m/>
    <n v="1408000"/>
    <n v="1148928"/>
    <n v="1689600"/>
    <n v="2838528"/>
    <n v="3041280"/>
    <n v="1689600"/>
    <n v="4730880"/>
    <n v="832000"/>
    <n v="1830400"/>
    <n v="896000"/>
    <n v="1971200"/>
    <n v="1030400"/>
    <n v="3097600"/>
    <n v="2838528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m/>
    <m/>
    <m/>
    <m/>
    <m/>
    <m/>
    <m/>
    <m/>
    <n v="8096000"/>
    <n v="6606336"/>
    <n v="9715200"/>
    <n v="16321536"/>
    <n v="17487360"/>
    <n v="9715200"/>
    <n v="27202560"/>
    <n v="4784000"/>
    <n v="10524800"/>
    <n v="5152000"/>
    <n v="11334400"/>
    <n v="5924800"/>
    <n v="17811200"/>
    <n v="16321536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INT"/>
    <x v="2"/>
    <m/>
    <m/>
    <m/>
    <m/>
    <m/>
    <m/>
    <m/>
    <m/>
    <n v="352000"/>
    <n v="287232"/>
    <n v="422400"/>
    <n v="709632"/>
    <n v="760320"/>
    <n v="422400"/>
    <n v="1182720"/>
    <n v="208000"/>
    <n v="457600"/>
    <n v="224000"/>
    <n v="492800"/>
    <n v="257600"/>
    <n v="774400"/>
    <n v="709632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PER"/>
    <x v="0"/>
    <m/>
    <m/>
    <m/>
    <m/>
    <m/>
    <m/>
    <m/>
    <m/>
    <n v="2816000"/>
    <n v="2297856"/>
    <n v="3379200"/>
    <n v="5677056"/>
    <n v="6082560"/>
    <n v="3379200"/>
    <n v="9461760"/>
    <n v="1664000"/>
    <n v="3660800"/>
    <n v="1792000"/>
    <n v="3942400"/>
    <n v="2060800"/>
    <n v="6195200"/>
    <n v="5677056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m/>
    <m/>
    <m/>
    <m/>
    <m/>
    <m/>
    <m/>
    <m/>
    <n v="16192000"/>
    <n v="13212672"/>
    <n v="19430400"/>
    <n v="32643072"/>
    <n v="34974720"/>
    <n v="19430400"/>
    <n v="54405120"/>
    <n v="9568000"/>
    <n v="21049600"/>
    <n v="10304000"/>
    <n v="22668800"/>
    <n v="11849600"/>
    <n v="35622400"/>
    <n v="32643072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INT"/>
    <x v="2"/>
    <m/>
    <m/>
    <m/>
    <m/>
    <m/>
    <m/>
    <m/>
    <m/>
    <n v="704000"/>
    <n v="574464"/>
    <n v="844800"/>
    <n v="1419264"/>
    <n v="1520640"/>
    <n v="844800"/>
    <n v="2365440"/>
    <n v="416000"/>
    <n v="915200"/>
    <n v="448000"/>
    <n v="985600"/>
    <n v="515200"/>
    <n v="1548800"/>
    <n v="1419264"/>
  </r>
  <r>
    <s v="CENTRE"/>
    <s v="Centre"/>
    <s v="CENTRE - Centre"/>
    <s v="S2010"/>
    <s v="Secteur 2010"/>
    <x v="0"/>
    <s v="ACT3"/>
    <s v="Activité 3"/>
    <x v="2"/>
    <m/>
    <m/>
    <s v="-"/>
    <m/>
    <m/>
    <s v="-"/>
    <m/>
    <m/>
    <s v="-"/>
    <s v="D"/>
    <s v="Dépenses"/>
    <s v="INT"/>
    <x v="2"/>
    <m/>
    <m/>
    <m/>
    <m/>
    <m/>
    <m/>
    <m/>
    <m/>
    <n v="400000"/>
    <n v="0"/>
    <n v="500000"/>
    <n v="500000"/>
    <n v="0"/>
    <n v="0"/>
    <n v="0"/>
    <n v="0"/>
    <n v="0"/>
    <n v="0"/>
    <n v="0"/>
    <n v="0"/>
    <n v="900000"/>
    <n v="500000"/>
  </r>
  <r>
    <s v="CENTRE"/>
    <s v="Centre"/>
    <s v="CENTRE - Centre"/>
    <s v="S2010"/>
    <s v="Secteur 2010"/>
    <x v="0"/>
    <s v="ACT3"/>
    <s v="Activité 3"/>
    <x v="2"/>
    <s v="ACT3    EXPORT"/>
    <s v="Export"/>
    <s v="ACT3    EXPORT - Export"/>
    <m/>
    <m/>
    <s v="-"/>
    <m/>
    <m/>
    <s v="-"/>
    <s v="D"/>
    <s v="Dépenses"/>
    <s v="PER"/>
    <x v="0"/>
    <m/>
    <m/>
    <m/>
    <m/>
    <m/>
    <m/>
    <m/>
    <m/>
    <n v="512000"/>
    <n v="417792"/>
    <n v="614400"/>
    <n v="1032192"/>
    <n v="1105920"/>
    <n v="614400"/>
    <n v="1720320"/>
    <n v="0"/>
    <n v="665600"/>
    <n v="0"/>
    <n v="716800"/>
    <n v="0"/>
    <n v="1126400"/>
    <n v="1032192"/>
  </r>
  <r>
    <s v="CENTRE"/>
    <s v="Centre"/>
    <s v="CENTRE - Centre"/>
    <s v="S2010"/>
    <s v="Secteur 2010"/>
    <x v="0"/>
    <s v="ACT3"/>
    <s v="Activité 3"/>
    <x v="2"/>
    <s v="ACT3    EXPORT"/>
    <s v="Export"/>
    <s v="ACT3    EXPORT - Export"/>
    <m/>
    <m/>
    <s v="-"/>
    <m/>
    <m/>
    <s v="-"/>
    <s v="D"/>
    <s v="Dépenses"/>
    <s v="FON"/>
    <x v="1"/>
    <m/>
    <m/>
    <m/>
    <m/>
    <m/>
    <m/>
    <m/>
    <m/>
    <n v="0"/>
    <n v="1775616"/>
    <n v="2611200"/>
    <n v="4386816"/>
    <n v="4700160"/>
    <n v="2611200"/>
    <n v="7311360"/>
    <n v="0"/>
    <n v="2828800"/>
    <n v="0"/>
    <n v="3046400"/>
    <n v="0"/>
    <n v="2611200"/>
    <n v="4386816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PER"/>
    <x v="0"/>
    <m/>
    <m/>
    <m/>
    <m/>
    <m/>
    <m/>
    <m/>
    <m/>
    <n v="1024000"/>
    <n v="835584"/>
    <n v="1228800"/>
    <n v="2064384"/>
    <n v="2211840"/>
    <n v="1228800"/>
    <n v="3440640"/>
    <n v="0"/>
    <n v="1331200"/>
    <n v="0"/>
    <n v="1433600"/>
    <n v="0"/>
    <n v="2252800"/>
    <n v="2064384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m/>
    <m/>
    <m/>
    <m/>
    <m/>
    <m/>
    <m/>
    <m/>
    <n v="0"/>
    <n v="3551232"/>
    <n v="5222400"/>
    <n v="8773632"/>
    <n v="9400320"/>
    <n v="5222400"/>
    <n v="14622720"/>
    <n v="0"/>
    <n v="5657600"/>
    <n v="0"/>
    <n v="6092800"/>
    <n v="0"/>
    <n v="5222400"/>
    <n v="8773632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PER"/>
    <x v="0"/>
    <m/>
    <m/>
    <m/>
    <m/>
    <m/>
    <m/>
    <m/>
    <m/>
    <n v="480000"/>
    <n v="417792"/>
    <n v="614400"/>
    <n v="1032192"/>
    <n v="1105920"/>
    <n v="614400"/>
    <n v="1720320"/>
    <n v="0"/>
    <n v="665600"/>
    <n v="0"/>
    <n v="716800"/>
    <n v="0"/>
    <n v="1094400"/>
    <n v="1032192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m/>
    <m/>
    <m/>
    <m/>
    <m/>
    <m/>
    <m/>
    <m/>
    <n v="0"/>
    <n v="1775616"/>
    <n v="2611200"/>
    <n v="4386816"/>
    <n v="4700160"/>
    <n v="2611200"/>
    <n v="7311360"/>
    <n v="0"/>
    <n v="2828800"/>
    <n v="0"/>
    <n v="3046400"/>
    <n v="0"/>
    <n v="2611200"/>
    <n v="4386816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PER"/>
    <x v="0"/>
    <m/>
    <m/>
    <m/>
    <m/>
    <m/>
    <m/>
    <m/>
    <m/>
    <n v="375000"/>
    <n v="417792"/>
    <n v="614400"/>
    <n v="1032192"/>
    <n v="1105920"/>
    <n v="614400"/>
    <n v="1720320"/>
    <n v="0"/>
    <n v="665600"/>
    <n v="0"/>
    <n v="716800"/>
    <n v="0"/>
    <n v="989400"/>
    <n v="1032192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m/>
    <m/>
    <m/>
    <m/>
    <m/>
    <m/>
    <m/>
    <m/>
    <n v="0"/>
    <n v="1775616"/>
    <n v="2611200"/>
    <n v="4386816"/>
    <n v="4700160"/>
    <n v="2611200"/>
    <n v="7311360"/>
    <n v="0"/>
    <n v="2828800"/>
    <n v="0"/>
    <n v="3046400"/>
    <n v="0"/>
    <n v="2611200"/>
    <n v="4386816"/>
  </r>
  <r>
    <m/>
    <m/>
    <m/>
    <m/>
    <m/>
    <x v="1"/>
    <m/>
    <m/>
    <x v="6"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8CA290-2928-4362-A187-49059D4E2F63}" name="Tableau croisé dynamique1" cacheId="5" applyNumberFormats="0" applyBorderFormats="0" applyFontFormats="0" applyPatternFormats="0" applyAlignmentFormats="0" applyWidthHeightFormats="1" dataCaption="Valeurs" grandTotalCaption="Total" updatedVersion="8" minRefreshableVersion="3" showCalcMbrs="0" showDataTips="0" itemPrintTitles="1" createdVersion="3" indent="0" showHeaders="0" outline="1" outlineData="1">
  <location ref="B14:P49" firstHeaderRow="0" firstDataRow="1" firstDataCol="2"/>
  <pivotFields count="45"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3">
        <item x="1"/>
        <item x="0"/>
        <item t="default"/>
      </items>
    </pivotField>
    <pivotField compact="0" subtotalTop="0" showAll="0"/>
    <pivotField compact="0" subtotalTop="0" showAll="0"/>
    <pivotField axis="axisRow" compact="0" subtotalTop="0" showAll="0">
      <items count="8">
        <item x="6"/>
        <item x="0"/>
        <item x="1"/>
        <item x="2"/>
        <item x="3"/>
        <item x="4"/>
        <item x="5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 sumSubtotal="1"/>
    <pivotField axis="axisRow" subtotalTop="0" showAll="0" sumSubtotal="1">
      <items count="6">
        <item x="4"/>
        <item x="0"/>
        <item x="1"/>
        <item x="3"/>
        <item x="2"/>
        <item t="sum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/>
    <pivotField dragToRow="0" dragToCol="0" dragToPage="0" showAll="0" defaultSubtotal="0"/>
  </pivotFields>
  <rowFields count="3">
    <field x="5"/>
    <field x="8"/>
    <field x="21"/>
  </rowFields>
  <rowItems count="35">
    <i>
      <x v="1"/>
    </i>
    <i r="1">
      <x v="1"/>
    </i>
    <i r="2">
      <x v="1"/>
    </i>
    <i r="2">
      <x v="2"/>
    </i>
    <i r="2">
      <x v="3"/>
    </i>
    <i r="2">
      <x v="4"/>
    </i>
    <i t="default" r="1">
      <x v="1"/>
    </i>
    <i r="1">
      <x v="2"/>
    </i>
    <i r="2">
      <x v="1"/>
    </i>
    <i r="2">
      <x v="2"/>
    </i>
    <i r="2">
      <x v="4"/>
    </i>
    <i t="default" r="1">
      <x v="2"/>
    </i>
    <i r="1">
      <x v="3"/>
    </i>
    <i r="2">
      <x v="1"/>
    </i>
    <i r="2">
      <x v="2"/>
    </i>
    <i r="2">
      <x v="4"/>
    </i>
    <i t="default" r="1">
      <x v="3"/>
    </i>
    <i r="1">
      <x v="4"/>
    </i>
    <i r="2">
      <x v="1"/>
    </i>
    <i r="2">
      <x v="2"/>
    </i>
    <i t="default" r="1">
      <x v="4"/>
    </i>
    <i r="1">
      <x v="5"/>
    </i>
    <i r="2">
      <x v="1"/>
    </i>
    <i r="2">
      <x v="2"/>
    </i>
    <i t="default" r="1">
      <x v="5"/>
    </i>
    <i r="1">
      <x v="6"/>
    </i>
    <i r="2">
      <x v="1"/>
    </i>
    <i r="2">
      <x v="2"/>
    </i>
    <i t="default" r="1">
      <x v="6"/>
    </i>
    <i t="default">
      <x v="1"/>
    </i>
    <i t="sum">
      <x v="1048832"/>
      <x v="1048832"/>
      <x v="1"/>
    </i>
    <i t="sum" r="2">
      <x v="2"/>
    </i>
    <i t="sum" r="2">
      <x v="3"/>
    </i>
    <i t="sum" r="2">
      <x v="4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Somme de MNT13" fld="42" baseField="5" baseItem="0" numFmtId="4"/>
    <dataField name="Somme de MNT2" fld="31" baseField="0" baseItem="0" numFmtId="4"/>
    <dataField name="Somme de MNT3" fld="32" baseField="0" baseItem="0" numFmtId="4"/>
    <dataField name="Somme de MNT2+3" fld="43" baseField="0" baseItem="0" numFmtId="4"/>
    <dataField name="Somme de MNT5" fld="34" baseField="0" baseItem="0" numFmtId="4"/>
    <dataField name="Somme de MNT6" fld="35" baseField="0" baseItem="0" numFmtId="4"/>
    <dataField name="Somme de MNT7" fld="36" baseField="0" baseItem="0" numFmtId="4"/>
    <dataField name="Somme de MNT8" fld="37" baseField="0" baseItem="0" numFmtId="4"/>
    <dataField name="Somme de MNT9" fld="38" baseField="0" baseItem="0" numFmtId="4"/>
    <dataField name="Somme de MNT10" fld="39" baseField="0" baseItem="0" numFmtId="4"/>
    <dataField name="Somme de MNT11" fld="40" baseField="0" baseItem="0" numFmtId="4"/>
    <dataField name="Somme de MNT12" fld="41" baseField="5" baseItem="0" numFmtId="4"/>
    <dataField name="Somme de MNT4" fld="33" baseField="0" baseItem="0" numFmtId="4"/>
  </dataFields>
  <formats count="57">
    <format dxfId="113">
      <pivotArea grandRow="1" outline="0" collapsedLevelsAreSubtotals="1" fieldPosition="0"/>
    </format>
    <format dxfId="112">
      <pivotArea dataOnly="0" labelOnly="1" grandRow="1" outline="0" fieldPosition="0"/>
    </format>
    <format dxfId="111">
      <pivotArea type="all" dataOnly="0" outline="0" fieldPosition="0"/>
    </format>
    <format dxfId="110">
      <pivotArea grandRow="1" outline="0" collapsedLevelsAreSubtotals="1" fieldPosition="0"/>
    </format>
    <format dxfId="109">
      <pivotArea dataOnly="0" labelOnly="1" grandRow="1" outline="0" fieldPosition="0"/>
    </format>
    <format dxfId="108">
      <pivotArea grandRow="1" outline="0" collapsedLevelsAreSubtotals="1" fieldPosition="0"/>
    </format>
    <format dxfId="107">
      <pivotArea dataOnly="0" labelOnly="1" grandRow="1" outline="0" fieldPosition="0"/>
    </format>
    <format dxfId="106">
      <pivotArea grandRow="1" outline="0" collapsedLevelsAreSubtotals="1" fieldPosition="0"/>
    </format>
    <format dxfId="105">
      <pivotArea dataOnly="0" labelOnly="1" grandRow="1" outline="0" fieldPosition="0"/>
    </format>
    <format dxfId="104">
      <pivotArea grandRow="1" outline="0" collapsedLevelsAreSubtotals="1" fieldPosition="0"/>
    </format>
    <format dxfId="103">
      <pivotArea dataOnly="0" labelOnly="1" grandRow="1" outline="0" fieldPosition="0"/>
    </format>
    <format dxfId="102">
      <pivotArea dataOnly="0" labelOnly="1" grandRow="1" outline="0" fieldPosition="0"/>
    </format>
    <format dxfId="101">
      <pivotArea dataOnly="0" labelOnly="1" grandRow="1" outline="0" fieldPosition="0"/>
    </format>
    <format dxfId="100">
      <pivotArea grandRow="1" outline="0" collapsedLevelsAreSubtotals="1" fieldPosition="0"/>
    </format>
    <format dxfId="99">
      <pivotArea dataOnly="0" labelOnly="1" grandRow="1" outline="0" fieldPosition="0"/>
    </format>
    <format dxfId="98">
      <pivotArea dataOnly="0" labelOnly="1" grandRow="1" outline="0" fieldPosition="0"/>
    </format>
    <format dxfId="97">
      <pivotArea outline="0" fieldPosition="0">
        <references count="1">
          <reference field="4294967294" count="1">
            <x v="1"/>
          </reference>
        </references>
      </pivotArea>
    </format>
    <format dxfId="96">
      <pivotArea outline="0" fieldPosition="0">
        <references count="1">
          <reference field="4294967294" count="1">
            <x v="2"/>
          </reference>
        </references>
      </pivotArea>
    </format>
    <format dxfId="95">
      <pivotArea outline="0" fieldPosition="0">
        <references count="1">
          <reference field="4294967294" count="1">
            <x v="12"/>
          </reference>
        </references>
      </pivotArea>
    </format>
    <format dxfId="94">
      <pivotArea outline="0" fieldPosition="0">
        <references count="1">
          <reference field="4294967294" count="1">
            <x v="4"/>
          </reference>
        </references>
      </pivotArea>
    </format>
    <format dxfId="93">
      <pivotArea outline="0" fieldPosition="0">
        <references count="1">
          <reference field="4294967294" count="1">
            <x v="5"/>
          </reference>
        </references>
      </pivotArea>
    </format>
    <format dxfId="92">
      <pivotArea outline="0" fieldPosition="0">
        <references count="1">
          <reference field="4294967294" count="1">
            <x v="6"/>
          </reference>
        </references>
      </pivotArea>
    </format>
    <format dxfId="91">
      <pivotArea outline="0" fieldPosition="0">
        <references count="1">
          <reference field="4294967294" count="1">
            <x v="7"/>
          </reference>
        </references>
      </pivotArea>
    </format>
    <format dxfId="90">
      <pivotArea outline="0" fieldPosition="0">
        <references count="1">
          <reference field="4294967294" count="1">
            <x v="8"/>
          </reference>
        </references>
      </pivotArea>
    </format>
    <format dxfId="89">
      <pivotArea type="all" dataOnly="0" outline="0" fieldPosition="0"/>
    </format>
    <format dxfId="88">
      <pivotArea grandRow="1" outline="0" collapsedLevelsAreSubtotals="1" fieldPosition="0"/>
    </format>
    <format dxfId="87">
      <pivotArea dataOnly="0" labelOnly="1" grandRow="1" outline="0" fieldPosition="0"/>
    </format>
    <format dxfId="86">
      <pivotArea field="3" grandRow="1" outline="0" collapsedLevelsAreSubtotals="1">
        <references count="1">
          <reference field="4294967294" count="1" selected="0">
            <x v="2"/>
          </reference>
        </references>
      </pivotArea>
    </format>
    <format dxfId="85">
      <pivotArea field="3" grandRow="1" outline="0" collapsedLevelsAreSubtotals="1">
        <references count="1">
          <reference field="4294967294" count="1" selected="0">
            <x v="4"/>
          </reference>
        </references>
      </pivotArea>
    </format>
    <format dxfId="84">
      <pivotArea field="3" grandRow="1" outline="0" collapsedLevelsAreSubtotals="1">
        <references count="1">
          <reference field="4294967294" count="1" selected="0">
            <x v="7"/>
          </reference>
        </references>
      </pivotArea>
    </format>
    <format dxfId="83">
      <pivotArea field="3" grandRow="1" outline="0" collapsedLevelsAreSubtotals="1">
        <references count="1">
          <reference field="4294967294" count="1" selected="0">
            <x v="1"/>
          </reference>
        </references>
      </pivotArea>
    </format>
    <format dxfId="82">
      <pivotArea field="3" grandRow="1" outline="0" collapsedLevelsAreSubtotals="1">
        <references count="1">
          <reference field="4294967294" count="1" selected="0">
            <x v="12"/>
          </reference>
        </references>
      </pivotArea>
    </format>
    <format dxfId="81">
      <pivotArea field="3" grandRow="1" outline="0" collapsedLevelsAreSubtotals="1">
        <references count="1">
          <reference field="4294967294" count="1" selected="0">
            <x v="6"/>
          </reference>
        </references>
      </pivotArea>
    </format>
    <format dxfId="80">
      <pivotArea field="3" grandRow="1" outline="0" collapsedLevelsAreSubtotals="1">
        <references count="1">
          <reference field="4294967294" count="1" selected="0">
            <x v="8"/>
          </reference>
        </references>
      </pivotArea>
    </format>
    <format dxfId="79">
      <pivotArea field="3" grandRow="1" outline="0" collapsedLevelsAreSubtotals="1">
        <references count="1">
          <reference field="4294967294" count="1" selected="0">
            <x v="5"/>
          </reference>
        </references>
      </pivotArea>
    </format>
    <format dxfId="78">
      <pivotArea field="3" grandRow="1" outline="0" collapsedLevelsAreSubtotals="1">
        <references count="1">
          <reference field="4294967294" count="1" selected="0">
            <x v="2"/>
          </reference>
        </references>
      </pivotArea>
    </format>
    <format dxfId="77">
      <pivotArea dataOnly="0" labelOnly="1" grandRow="1" outline="0" offset="A256" fieldPosition="0"/>
    </format>
    <format dxfId="76">
      <pivotArea field="3" grandRow="1" outline="0" collapsedLevelsAreSubtotals="1">
        <references count="1">
          <reference field="4294967294" count="1" selected="0">
            <x v="1"/>
          </reference>
        </references>
      </pivotArea>
    </format>
    <format dxfId="75">
      <pivotArea field="3" grandRow="1" outline="0" collapsedLevelsAreSubtotals="1">
        <references count="1">
          <reference field="4294967294" count="1" selected="0">
            <x v="1"/>
          </reference>
        </references>
      </pivotArea>
    </format>
    <format dxfId="74">
      <pivotArea field="3" grandRow="1" outline="0" collapsedLevelsAreSubtotals="1">
        <references count="1">
          <reference field="4294967294" count="1" selected="0">
            <x v="12"/>
          </reference>
        </references>
      </pivotArea>
    </format>
    <format dxfId="73">
      <pivotArea field="3" grandRow="1" outline="0" collapsedLevelsAreSubtotals="1">
        <references count="1">
          <reference field="4294967294" count="1" selected="0">
            <x v="4"/>
          </reference>
        </references>
      </pivotArea>
    </format>
    <format dxfId="72">
      <pivotArea field="3" grandRow="1" outline="0" collapsedLevelsAreSubtotals="1">
        <references count="1">
          <reference field="4294967294" count="1" selected="0">
            <x v="5"/>
          </reference>
        </references>
      </pivotArea>
    </format>
    <format dxfId="71">
      <pivotArea field="3" grandRow="1" outline="0" collapsedLevelsAreSubtotals="1">
        <references count="1">
          <reference field="4294967294" count="1" selected="0">
            <x v="6"/>
          </reference>
        </references>
      </pivotArea>
    </format>
    <format dxfId="70">
      <pivotArea field="3" grandRow="1" outline="0" collapsedLevelsAreSubtotals="1">
        <references count="1">
          <reference field="4294967294" count="1" selected="0">
            <x v="7"/>
          </reference>
        </references>
      </pivotArea>
    </format>
    <format dxfId="69">
      <pivotArea field="3" grandRow="1" outline="0" collapsedLevelsAreSubtotals="1">
        <references count="1">
          <reference field="4294967294" count="1" selected="0">
            <x v="8"/>
          </reference>
        </references>
      </pivotArea>
    </format>
    <format dxfId="68">
      <pivotArea outline="0" fieldPosition="0">
        <references count="1">
          <reference field="4294967294" count="1">
            <x v="9"/>
          </reference>
        </references>
      </pivotArea>
    </format>
    <format dxfId="67">
      <pivotArea outline="0" fieldPosition="0">
        <references count="1">
          <reference field="4294967294" count="1">
            <x v="10"/>
          </reference>
        </references>
      </pivotArea>
    </format>
    <format dxfId="66">
      <pivotArea type="all" dataOnly="0" outline="0" fieldPosition="0"/>
    </format>
    <format dxfId="65">
      <pivotArea outline="0" collapsedLevelsAreSubtotals="1" fieldPosition="0"/>
    </format>
    <format dxfId="64">
      <pivotArea dataOnly="0" labelOnly="1" grandRow="1" outline="0" fieldPosition="0"/>
    </format>
    <format dxfId="63">
      <pivotArea dataOnly="0" labelOnly="1" outline="0" fieldPosition="0">
        <references count="1">
          <reference field="8" count="1">
            <x v="1048832"/>
          </reference>
        </references>
      </pivotArea>
    </format>
    <format dxfId="62">
      <pivotArea type="all" dataOnly="0" outline="0" fieldPosition="0"/>
    </format>
    <format dxfId="61">
      <pivotArea outline="0" collapsedLevelsAreSubtotals="1" fieldPosition="0"/>
    </format>
    <format dxfId="60">
      <pivotArea dataOnly="0" labelOnly="1" grandRow="1" outline="0" fieldPosition="0"/>
    </format>
    <format dxfId="59">
      <pivotArea outline="0" fieldPosition="0">
        <references count="1">
          <reference field="4294967294" count="1">
            <x v="11"/>
          </reference>
        </references>
      </pivotArea>
    </format>
    <format dxfId="58">
      <pivotArea outline="0" fieldPosition="0">
        <references count="1">
          <reference field="4294967294" count="1">
            <x v="0"/>
          </reference>
        </references>
      </pivotArea>
    </format>
    <format dxfId="57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</formats>
  <pivotTableStyleInfo name="PivotStyleMedium2 2" showRowHeaders="1" showColHeaders="1" showRowStripes="0" showColStripes="0" showLastColumn="1"/>
  <filters count="2">
    <filter fld="5" type="captionNotEqual" evalOrder="-1" id="7" stringValue1="">
      <autoFilter ref="A1">
        <filterColumn colId="0">
          <customFilters>
            <customFilter operator="notEqual" val=" "/>
          </customFilters>
        </filterColumn>
      </autoFilter>
    </filter>
    <filter fld="21" type="captionNotEqual" evalOrder="-1" id="5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94"/>
  <sheetViews>
    <sheetView showGridLines="0" showZeros="0" tabSelected="1" zoomScale="94" zoomScaleNormal="94" workbookViewId="0"/>
  </sheetViews>
  <sheetFormatPr baseColWidth="10" defaultRowHeight="15.75" customHeight="1" x14ac:dyDescent="0.25"/>
  <cols>
    <col min="1" max="1" width="3.28515625" customWidth="1" collapsed="1"/>
    <col min="2" max="2" width="15.5703125" customWidth="1" collapsed="1"/>
    <col min="3" max="3" width="20.7109375" customWidth="1" collapsed="1"/>
    <col min="4" max="16" width="16" customWidth="1" collapsed="1"/>
    <col min="17" max="17" width="12.7109375" bestFit="1" customWidth="1" collapsed="1"/>
    <col min="18" max="16384" width="11.42578125" collapsed="1"/>
  </cols>
  <sheetData>
    <row r="1" spans="2:16" ht="15" customHeight="1" x14ac:dyDescent="0.25"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O1" s="7" t="str">
        <f>CONCATENATE("Edité au : ",Donnees!F4)</f>
        <v>Edité au : 21/10/2022</v>
      </c>
    </row>
    <row r="2" spans="2:16" ht="15" customHeight="1" x14ac:dyDescent="0.25">
      <c r="B2" s="33" t="str">
        <f>Donnees!C1</f>
        <v>Cegid XRP Ultimate développement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2:16" ht="15" customHeight="1" x14ac:dyDescent="0.2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2:16" ht="15" customHeight="1" x14ac:dyDescent="0.25">
      <c r="B4" s="30" t="s">
        <v>92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2:16" ht="15" customHeigh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6" ht="15" customHeight="1" x14ac:dyDescent="0.25">
      <c r="B6" s="31" t="s">
        <v>10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2:16" ht="15" customHeight="1" x14ac:dyDescent="0.25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2:16" ht="15" customHeight="1" x14ac:dyDescent="0.25">
      <c r="B8" s="11" t="s">
        <v>91</v>
      </c>
    </row>
    <row r="9" spans="2:16" ht="1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2:16" ht="15" customHeight="1" x14ac:dyDescent="0.25">
      <c r="B10" s="9" t="s">
        <v>90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2:16" ht="15" customHeight="1" x14ac:dyDescent="0.25"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2:16" ht="75" x14ac:dyDescent="0.25">
      <c r="B12" s="28" t="s">
        <v>16</v>
      </c>
      <c r="C12" s="28" t="s">
        <v>17</v>
      </c>
      <c r="D12" s="5" t="s">
        <v>18</v>
      </c>
      <c r="E12" s="5" t="str">
        <f>CONCATENATE("Engagements exécutés les années antérieures à ",Donnees!E1)</f>
        <v>Engagements exécutés les années antérieures à 2015</v>
      </c>
      <c r="F12" s="5" t="str">
        <f>CONCATENATE("Engagements nouveaux prévus en ",Donnees!E1)</f>
        <v>Engagements nouveaux prévus en 2015</v>
      </c>
      <c r="G12" s="5" t="str">
        <f>CONCATENATE("TOTAL des engagements exécutés ou prévus en ",Donnees!E1)</f>
        <v>TOTAL des engagements exécutés ou prévus en 2015</v>
      </c>
      <c r="H12" s="5" t="str">
        <f>CONCATENATE("Charges/Immo exécutés les années antérieures à ",Donnees!E1)</f>
        <v>Charges/Immo exécutés les années antérieures à 2015</v>
      </c>
      <c r="I12" s="5" t="str">
        <f>CONCATENATE("Charges/Immo nouveaux prévus en ",Donnees!E1)</f>
        <v>Charges/Immo nouveaux prévus en 2015</v>
      </c>
      <c r="J12" s="5" t="str">
        <f>CONCATENATE("TOTAL des charges/immo exécutés ou prévus en ",Donnees!E1)</f>
        <v>TOTAL des charges/immo exécutés ou prévus en 2015</v>
      </c>
      <c r="K12" s="5" t="str">
        <f>CONCATENATE("Engagements prévus en ",Donnees!E1+1)</f>
        <v>Engagements prévus en 2016</v>
      </c>
      <c r="L12" s="5" t="str">
        <f>CONCATENATE("Charges/Immo prévus en ",Donnees!E1+1)</f>
        <v>Charges/Immo prévus en 2016</v>
      </c>
      <c r="M12" s="5" t="str">
        <f>CONCATENATE("Engagements prévus en ",Donnees!E1+2)</f>
        <v>Engagements prévus en 2017</v>
      </c>
      <c r="N12" s="5" t="str">
        <f>CONCATENATE("Charges/Immo prévus en ",Donnees!E1+2)</f>
        <v>Charges/Immo prévus en 2017</v>
      </c>
      <c r="O12" s="5" t="str">
        <f>CONCATENATE("Engagements prévus &gt; ",Donnees!E1+2)</f>
        <v>Engagements prévus &gt; 2017</v>
      </c>
      <c r="P12" s="5" t="str">
        <f>CONCATENATE("Charges/Immo prévus &gt; ",Donnees!E1+2)</f>
        <v>Charges/Immo prévus &gt; 2017</v>
      </c>
    </row>
    <row r="13" spans="2:16" ht="15" customHeight="1" x14ac:dyDescent="0.25">
      <c r="B13" s="29"/>
      <c r="C13" s="29"/>
      <c r="D13" s="6" t="s">
        <v>19</v>
      </c>
      <c r="E13" s="6" t="s">
        <v>20</v>
      </c>
      <c r="F13" s="6" t="s">
        <v>21</v>
      </c>
      <c r="G13" s="6" t="s">
        <v>83</v>
      </c>
      <c r="H13" s="6" t="s">
        <v>22</v>
      </c>
      <c r="I13" s="6" t="s">
        <v>84</v>
      </c>
      <c r="J13" s="6" t="s">
        <v>85</v>
      </c>
      <c r="K13" s="6" t="s">
        <v>23</v>
      </c>
      <c r="L13" s="6" t="s">
        <v>24</v>
      </c>
      <c r="M13" s="6" t="s">
        <v>25</v>
      </c>
      <c r="N13" s="6" t="s">
        <v>88</v>
      </c>
      <c r="O13" s="6" t="s">
        <v>89</v>
      </c>
      <c r="P13" s="6" t="s">
        <v>95</v>
      </c>
    </row>
    <row r="14" spans="2:16" ht="15" hidden="1" customHeight="1" x14ac:dyDescent="0.25">
      <c r="B14" s="12"/>
      <c r="C14" s="13"/>
      <c r="D14" s="13" t="s">
        <v>94</v>
      </c>
      <c r="E14" s="13" t="s">
        <v>32</v>
      </c>
      <c r="F14" s="13" t="s">
        <v>33</v>
      </c>
      <c r="G14" s="13" t="s">
        <v>97</v>
      </c>
      <c r="H14" s="13" t="s">
        <v>35</v>
      </c>
      <c r="I14" s="13" t="s">
        <v>36</v>
      </c>
      <c r="J14" s="13" t="s">
        <v>37</v>
      </c>
      <c r="K14" s="13" t="s">
        <v>38</v>
      </c>
      <c r="L14" s="13" t="s">
        <v>39</v>
      </c>
      <c r="M14" s="13" t="s">
        <v>73</v>
      </c>
      <c r="N14" s="13" t="s">
        <v>74</v>
      </c>
      <c r="O14" s="13" t="s">
        <v>87</v>
      </c>
      <c r="P14" s="14" t="s">
        <v>34</v>
      </c>
    </row>
    <row r="15" spans="2:16" ht="15" customHeight="1" x14ac:dyDescent="0.25">
      <c r="B15" s="15" t="s">
        <v>103</v>
      </c>
      <c r="C15" s="13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7"/>
    </row>
    <row r="16" spans="2:16" ht="15" customHeight="1" x14ac:dyDescent="0.25">
      <c r="B16" s="18" t="s">
        <v>106</v>
      </c>
      <c r="C16" s="13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7"/>
    </row>
    <row r="17" spans="2:16" ht="15" customHeight="1" x14ac:dyDescent="0.25">
      <c r="B17" s="12"/>
      <c r="C17" s="19" t="s">
        <v>111</v>
      </c>
      <c r="D17" s="16">
        <v>30604800</v>
      </c>
      <c r="E17" s="16">
        <v>7521280</v>
      </c>
      <c r="F17" s="16">
        <v>8832000</v>
      </c>
      <c r="G17" s="16">
        <v>16353280</v>
      </c>
      <c r="H17" s="16">
        <v>20825600</v>
      </c>
      <c r="I17" s="16">
        <v>7296000</v>
      </c>
      <c r="J17" s="16">
        <v>20428800</v>
      </c>
      <c r="K17" s="16">
        <v>5824000</v>
      </c>
      <c r="L17" s="16">
        <v>7904000</v>
      </c>
      <c r="M17" s="16">
        <v>6272000</v>
      </c>
      <c r="N17" s="16">
        <v>8512000</v>
      </c>
      <c r="O17" s="16">
        <v>7212800</v>
      </c>
      <c r="P17" s="17">
        <v>14177280</v>
      </c>
    </row>
    <row r="18" spans="2:16" ht="15" customHeight="1" x14ac:dyDescent="0.25">
      <c r="B18" s="12"/>
      <c r="C18" s="19" t="s">
        <v>120</v>
      </c>
      <c r="D18" s="16">
        <v>78798400</v>
      </c>
      <c r="E18" s="16">
        <v>21085440</v>
      </c>
      <c r="F18" s="16">
        <v>31470400</v>
      </c>
      <c r="G18" s="16">
        <v>52555840</v>
      </c>
      <c r="H18" s="16">
        <v>55815177</v>
      </c>
      <c r="I18" s="16">
        <v>31008000</v>
      </c>
      <c r="J18" s="16">
        <v>86823177</v>
      </c>
      <c r="K18" s="16">
        <v>24752000</v>
      </c>
      <c r="L18" s="16">
        <v>33592000</v>
      </c>
      <c r="M18" s="16">
        <v>26656000</v>
      </c>
      <c r="N18" s="16">
        <v>36176000</v>
      </c>
      <c r="O18" s="16">
        <v>30654400</v>
      </c>
      <c r="P18" s="17">
        <v>52555840</v>
      </c>
    </row>
    <row r="19" spans="2:16" ht="15" customHeight="1" x14ac:dyDescent="0.25">
      <c r="B19" s="12"/>
      <c r="C19" s="19" t="s">
        <v>122</v>
      </c>
      <c r="D19" s="16">
        <v>150130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7">
        <v>0</v>
      </c>
    </row>
    <row r="20" spans="2:16" ht="15" customHeight="1" x14ac:dyDescent="0.25">
      <c r="B20" s="12"/>
      <c r="C20" s="19" t="s">
        <v>139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480000</v>
      </c>
      <c r="J20" s="16">
        <v>480000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7">
        <v>0</v>
      </c>
    </row>
    <row r="21" spans="2:16" ht="15" customHeight="1" x14ac:dyDescent="0.25">
      <c r="B21" s="18" t="s">
        <v>168</v>
      </c>
      <c r="C21" s="13"/>
      <c r="D21" s="16">
        <v>109553330</v>
      </c>
      <c r="E21" s="16">
        <v>28606720</v>
      </c>
      <c r="F21" s="16">
        <v>40302400</v>
      </c>
      <c r="G21" s="16">
        <v>68909120</v>
      </c>
      <c r="H21" s="16">
        <v>76640777</v>
      </c>
      <c r="I21" s="16">
        <v>38784000</v>
      </c>
      <c r="J21" s="16">
        <v>107731977</v>
      </c>
      <c r="K21" s="16">
        <v>30576000</v>
      </c>
      <c r="L21" s="16">
        <v>41496000</v>
      </c>
      <c r="M21" s="16">
        <v>32928000</v>
      </c>
      <c r="N21" s="16">
        <v>44688000</v>
      </c>
      <c r="O21" s="16">
        <v>37867200</v>
      </c>
      <c r="P21" s="17">
        <v>66733120</v>
      </c>
    </row>
    <row r="22" spans="2:16" ht="15" customHeight="1" x14ac:dyDescent="0.25">
      <c r="B22" s="18" t="s">
        <v>137</v>
      </c>
      <c r="C22" s="13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7"/>
    </row>
    <row r="23" spans="2:16" ht="15" customHeight="1" x14ac:dyDescent="0.25">
      <c r="B23" s="12"/>
      <c r="C23" s="19" t="s">
        <v>111</v>
      </c>
      <c r="D23" s="16">
        <v>21504000</v>
      </c>
      <c r="E23" s="16">
        <v>7050240</v>
      </c>
      <c r="F23" s="16">
        <v>10368000</v>
      </c>
      <c r="G23" s="16">
        <v>17418240</v>
      </c>
      <c r="H23" s="16">
        <v>18662400</v>
      </c>
      <c r="I23" s="16">
        <v>10368000</v>
      </c>
      <c r="J23" s="16">
        <v>29030400</v>
      </c>
      <c r="K23" s="16">
        <v>5824000</v>
      </c>
      <c r="L23" s="16">
        <v>11232000</v>
      </c>
      <c r="M23" s="16">
        <v>6272000</v>
      </c>
      <c r="N23" s="16">
        <v>12096000</v>
      </c>
      <c r="O23" s="16">
        <v>7212800</v>
      </c>
      <c r="P23" s="17">
        <v>17418240</v>
      </c>
    </row>
    <row r="24" spans="2:16" ht="15" customHeight="1" x14ac:dyDescent="0.25">
      <c r="B24" s="12"/>
      <c r="C24" s="19" t="s">
        <v>120</v>
      </c>
      <c r="D24" s="16">
        <v>123648000</v>
      </c>
      <c r="E24" s="16">
        <v>40538880</v>
      </c>
      <c r="F24" s="16">
        <v>59616000</v>
      </c>
      <c r="G24" s="16">
        <v>100154880</v>
      </c>
      <c r="H24" s="16">
        <v>107308800</v>
      </c>
      <c r="I24" s="16">
        <v>59616000</v>
      </c>
      <c r="J24" s="16">
        <v>166924800</v>
      </c>
      <c r="K24" s="16">
        <v>33488000</v>
      </c>
      <c r="L24" s="16">
        <v>64584000</v>
      </c>
      <c r="M24" s="16">
        <v>36064000</v>
      </c>
      <c r="N24" s="16">
        <v>69552000</v>
      </c>
      <c r="O24" s="16">
        <v>41473600</v>
      </c>
      <c r="P24" s="17">
        <v>100154880</v>
      </c>
    </row>
    <row r="25" spans="2:16" ht="15" customHeight="1" x14ac:dyDescent="0.25">
      <c r="B25" s="12"/>
      <c r="C25" s="19" t="s">
        <v>139</v>
      </c>
      <c r="D25" s="16">
        <v>4886000</v>
      </c>
      <c r="E25" s="16">
        <v>1762560</v>
      </c>
      <c r="F25" s="16">
        <v>2112000</v>
      </c>
      <c r="G25" s="16">
        <v>3874560</v>
      </c>
      <c r="H25" s="16">
        <v>4665600</v>
      </c>
      <c r="I25" s="16">
        <v>2112000</v>
      </c>
      <c r="J25" s="16">
        <v>6777600</v>
      </c>
      <c r="K25" s="16">
        <v>1456000</v>
      </c>
      <c r="L25" s="16">
        <v>2808000</v>
      </c>
      <c r="M25" s="16">
        <v>1568000</v>
      </c>
      <c r="N25" s="16">
        <v>3024000</v>
      </c>
      <c r="O25" s="16">
        <v>1803200</v>
      </c>
      <c r="P25" s="17">
        <v>3874560</v>
      </c>
    </row>
    <row r="26" spans="2:16" ht="15" customHeight="1" x14ac:dyDescent="0.25">
      <c r="B26" s="18" t="s">
        <v>169</v>
      </c>
      <c r="C26" s="13"/>
      <c r="D26" s="16">
        <v>150038000</v>
      </c>
      <c r="E26" s="16">
        <v>49351680</v>
      </c>
      <c r="F26" s="16">
        <v>72096000</v>
      </c>
      <c r="G26" s="16">
        <v>121447680</v>
      </c>
      <c r="H26" s="16">
        <v>130636800</v>
      </c>
      <c r="I26" s="16">
        <v>72096000</v>
      </c>
      <c r="J26" s="16">
        <v>202732800</v>
      </c>
      <c r="K26" s="16">
        <v>40768000</v>
      </c>
      <c r="L26" s="16">
        <v>78624000</v>
      </c>
      <c r="M26" s="16">
        <v>43904000</v>
      </c>
      <c r="N26" s="16">
        <v>84672000</v>
      </c>
      <c r="O26" s="16">
        <v>50489600</v>
      </c>
      <c r="P26" s="17">
        <v>121447680</v>
      </c>
    </row>
    <row r="27" spans="2:16" ht="15" customHeight="1" x14ac:dyDescent="0.25">
      <c r="B27" s="18" t="s">
        <v>150</v>
      </c>
      <c r="C27" s="13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7"/>
    </row>
    <row r="28" spans="2:16" ht="15" customHeight="1" x14ac:dyDescent="0.25">
      <c r="B28" s="12"/>
      <c r="C28" s="19" t="s">
        <v>111</v>
      </c>
      <c r="D28" s="16">
        <v>1126400</v>
      </c>
      <c r="E28" s="16">
        <v>417792</v>
      </c>
      <c r="F28" s="16">
        <v>614400</v>
      </c>
      <c r="G28" s="16">
        <v>1032192</v>
      </c>
      <c r="H28" s="16">
        <v>1105920</v>
      </c>
      <c r="I28" s="16">
        <v>614400</v>
      </c>
      <c r="J28" s="16">
        <v>1720320</v>
      </c>
      <c r="K28" s="16">
        <v>0</v>
      </c>
      <c r="L28" s="16">
        <v>665600</v>
      </c>
      <c r="M28" s="16">
        <v>0</v>
      </c>
      <c r="N28" s="16">
        <v>716800</v>
      </c>
      <c r="O28" s="16">
        <v>0</v>
      </c>
      <c r="P28" s="17">
        <v>1032192</v>
      </c>
    </row>
    <row r="29" spans="2:16" ht="15" customHeight="1" x14ac:dyDescent="0.25">
      <c r="B29" s="12"/>
      <c r="C29" s="19" t="s">
        <v>120</v>
      </c>
      <c r="D29" s="16">
        <v>2611200</v>
      </c>
      <c r="E29" s="16">
        <v>1775616</v>
      </c>
      <c r="F29" s="16">
        <v>2611200</v>
      </c>
      <c r="G29" s="16">
        <v>4386816</v>
      </c>
      <c r="H29" s="16">
        <v>4700160</v>
      </c>
      <c r="I29" s="16">
        <v>2611200</v>
      </c>
      <c r="J29" s="16">
        <v>7311360</v>
      </c>
      <c r="K29" s="16">
        <v>0</v>
      </c>
      <c r="L29" s="16">
        <v>2828800</v>
      </c>
      <c r="M29" s="16">
        <v>0</v>
      </c>
      <c r="N29" s="16">
        <v>3046400</v>
      </c>
      <c r="O29" s="16">
        <v>0</v>
      </c>
      <c r="P29" s="17">
        <v>4386816</v>
      </c>
    </row>
    <row r="30" spans="2:16" ht="15" customHeight="1" x14ac:dyDescent="0.25">
      <c r="B30" s="12"/>
      <c r="C30" s="19" t="s">
        <v>139</v>
      </c>
      <c r="D30" s="16">
        <v>900000</v>
      </c>
      <c r="E30" s="16">
        <v>0</v>
      </c>
      <c r="F30" s="16">
        <v>500000</v>
      </c>
      <c r="G30" s="16">
        <v>500000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7">
        <v>500000</v>
      </c>
    </row>
    <row r="31" spans="2:16" ht="15" customHeight="1" x14ac:dyDescent="0.25">
      <c r="B31" s="18" t="s">
        <v>170</v>
      </c>
      <c r="C31" s="13"/>
      <c r="D31" s="16">
        <v>4637600</v>
      </c>
      <c r="E31" s="16">
        <v>2193408</v>
      </c>
      <c r="F31" s="16">
        <v>3725600</v>
      </c>
      <c r="G31" s="16">
        <v>5919008</v>
      </c>
      <c r="H31" s="16">
        <v>5806080</v>
      </c>
      <c r="I31" s="16">
        <v>3225600</v>
      </c>
      <c r="J31" s="16">
        <v>9031680</v>
      </c>
      <c r="K31" s="16">
        <v>0</v>
      </c>
      <c r="L31" s="16">
        <v>3494400</v>
      </c>
      <c r="M31" s="16">
        <v>0</v>
      </c>
      <c r="N31" s="16">
        <v>3763200</v>
      </c>
      <c r="O31" s="16">
        <v>0</v>
      </c>
      <c r="P31" s="17">
        <v>5919008</v>
      </c>
    </row>
    <row r="32" spans="2:16" ht="15" customHeight="1" x14ac:dyDescent="0.25">
      <c r="B32" s="18" t="s">
        <v>155</v>
      </c>
      <c r="C32" s="13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7"/>
    </row>
    <row r="33" spans="2:16" ht="15" customHeight="1" x14ac:dyDescent="0.25">
      <c r="B33" s="12"/>
      <c r="C33" s="19" t="s">
        <v>111</v>
      </c>
      <c r="D33" s="16">
        <v>2252800</v>
      </c>
      <c r="E33" s="16">
        <v>835584</v>
      </c>
      <c r="F33" s="16">
        <v>1228800</v>
      </c>
      <c r="G33" s="16">
        <v>2064384</v>
      </c>
      <c r="H33" s="16">
        <v>2211840</v>
      </c>
      <c r="I33" s="16">
        <v>1228800</v>
      </c>
      <c r="J33" s="16">
        <v>3440640</v>
      </c>
      <c r="K33" s="16">
        <v>0</v>
      </c>
      <c r="L33" s="16">
        <v>1331200</v>
      </c>
      <c r="M33" s="16">
        <v>0</v>
      </c>
      <c r="N33" s="16">
        <v>1433600</v>
      </c>
      <c r="O33" s="16">
        <v>0</v>
      </c>
      <c r="P33" s="17">
        <v>2064384</v>
      </c>
    </row>
    <row r="34" spans="2:16" ht="15" customHeight="1" x14ac:dyDescent="0.25">
      <c r="B34" s="12"/>
      <c r="C34" s="19" t="s">
        <v>120</v>
      </c>
      <c r="D34" s="16">
        <v>5222400</v>
      </c>
      <c r="E34" s="16">
        <v>3551232</v>
      </c>
      <c r="F34" s="16">
        <v>5222400</v>
      </c>
      <c r="G34" s="16">
        <v>8773632</v>
      </c>
      <c r="H34" s="16">
        <v>9400320</v>
      </c>
      <c r="I34" s="16">
        <v>5222400</v>
      </c>
      <c r="J34" s="16">
        <v>14622720</v>
      </c>
      <c r="K34" s="16">
        <v>0</v>
      </c>
      <c r="L34" s="16">
        <v>5657600</v>
      </c>
      <c r="M34" s="16">
        <v>0</v>
      </c>
      <c r="N34" s="16">
        <v>6092800</v>
      </c>
      <c r="O34" s="16">
        <v>0</v>
      </c>
      <c r="P34" s="17">
        <v>8773632</v>
      </c>
    </row>
    <row r="35" spans="2:16" ht="15" customHeight="1" x14ac:dyDescent="0.25">
      <c r="B35" s="18" t="s">
        <v>171</v>
      </c>
      <c r="C35" s="13"/>
      <c r="D35" s="16">
        <v>7475200</v>
      </c>
      <c r="E35" s="16">
        <v>4386816</v>
      </c>
      <c r="F35" s="16">
        <v>6451200</v>
      </c>
      <c r="G35" s="16">
        <v>10838016</v>
      </c>
      <c r="H35" s="16">
        <v>11612160</v>
      </c>
      <c r="I35" s="16">
        <v>6451200</v>
      </c>
      <c r="J35" s="16">
        <v>18063360</v>
      </c>
      <c r="K35" s="16">
        <v>0</v>
      </c>
      <c r="L35" s="16">
        <v>6988800</v>
      </c>
      <c r="M35" s="16">
        <v>0</v>
      </c>
      <c r="N35" s="16">
        <v>7526400</v>
      </c>
      <c r="O35" s="16">
        <v>0</v>
      </c>
      <c r="P35" s="17">
        <v>10838016</v>
      </c>
    </row>
    <row r="36" spans="2:16" ht="15" customHeight="1" x14ac:dyDescent="0.25">
      <c r="B36" s="18" t="s">
        <v>160</v>
      </c>
      <c r="C36" s="13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7"/>
    </row>
    <row r="37" spans="2:16" ht="15" customHeight="1" x14ac:dyDescent="0.25">
      <c r="B37" s="12"/>
      <c r="C37" s="19" t="s">
        <v>111</v>
      </c>
      <c r="D37" s="16">
        <v>1094400</v>
      </c>
      <c r="E37" s="16">
        <v>417792</v>
      </c>
      <c r="F37" s="16">
        <v>614400</v>
      </c>
      <c r="G37" s="16">
        <v>1032192</v>
      </c>
      <c r="H37" s="16">
        <v>1105920</v>
      </c>
      <c r="I37" s="16">
        <v>614400</v>
      </c>
      <c r="J37" s="16">
        <v>1720320</v>
      </c>
      <c r="K37" s="16">
        <v>0</v>
      </c>
      <c r="L37" s="16">
        <v>665600</v>
      </c>
      <c r="M37" s="16">
        <v>0</v>
      </c>
      <c r="N37" s="16">
        <v>716800</v>
      </c>
      <c r="O37" s="16">
        <v>0</v>
      </c>
      <c r="P37" s="17">
        <v>1032192</v>
      </c>
    </row>
    <row r="38" spans="2:16" ht="15" customHeight="1" x14ac:dyDescent="0.25">
      <c r="B38" s="12"/>
      <c r="C38" s="19" t="s">
        <v>120</v>
      </c>
      <c r="D38" s="16">
        <v>2611200</v>
      </c>
      <c r="E38" s="16">
        <v>1775616</v>
      </c>
      <c r="F38" s="16">
        <v>2611200</v>
      </c>
      <c r="G38" s="16">
        <v>4386816</v>
      </c>
      <c r="H38" s="16">
        <v>4700160</v>
      </c>
      <c r="I38" s="16">
        <v>2611200</v>
      </c>
      <c r="J38" s="16">
        <v>7311360</v>
      </c>
      <c r="K38" s="16">
        <v>0</v>
      </c>
      <c r="L38" s="16">
        <v>2828800</v>
      </c>
      <c r="M38" s="16">
        <v>0</v>
      </c>
      <c r="N38" s="16">
        <v>3046400</v>
      </c>
      <c r="O38" s="16">
        <v>0</v>
      </c>
      <c r="P38" s="17">
        <v>4386816</v>
      </c>
    </row>
    <row r="39" spans="2:16" ht="15" customHeight="1" x14ac:dyDescent="0.25">
      <c r="B39" s="18" t="s">
        <v>172</v>
      </c>
      <c r="C39" s="13"/>
      <c r="D39" s="16">
        <v>3705600</v>
      </c>
      <c r="E39" s="16">
        <v>2193408</v>
      </c>
      <c r="F39" s="16">
        <v>3225600</v>
      </c>
      <c r="G39" s="16">
        <v>5419008</v>
      </c>
      <c r="H39" s="16">
        <v>5806080</v>
      </c>
      <c r="I39" s="16">
        <v>3225600</v>
      </c>
      <c r="J39" s="16">
        <v>9031680</v>
      </c>
      <c r="K39" s="16">
        <v>0</v>
      </c>
      <c r="L39" s="16">
        <v>3494400</v>
      </c>
      <c r="M39" s="16">
        <v>0</v>
      </c>
      <c r="N39" s="16">
        <v>3763200</v>
      </c>
      <c r="O39" s="16">
        <v>0</v>
      </c>
      <c r="P39" s="17">
        <v>5419008</v>
      </c>
    </row>
    <row r="40" spans="2:16" ht="15" x14ac:dyDescent="0.25">
      <c r="B40" s="18" t="s">
        <v>165</v>
      </c>
      <c r="C40" s="13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7"/>
    </row>
    <row r="41" spans="2:16" ht="15" x14ac:dyDescent="0.25">
      <c r="B41" s="12"/>
      <c r="C41" s="19" t="s">
        <v>111</v>
      </c>
      <c r="D41" s="16">
        <v>989400</v>
      </c>
      <c r="E41" s="16">
        <v>417792</v>
      </c>
      <c r="F41" s="16">
        <v>614400</v>
      </c>
      <c r="G41" s="16">
        <v>1032192</v>
      </c>
      <c r="H41" s="16">
        <v>1105920</v>
      </c>
      <c r="I41" s="16">
        <v>614400</v>
      </c>
      <c r="J41" s="16">
        <v>1720320</v>
      </c>
      <c r="K41" s="16">
        <v>0</v>
      </c>
      <c r="L41" s="16">
        <v>665600</v>
      </c>
      <c r="M41" s="16">
        <v>0</v>
      </c>
      <c r="N41" s="16">
        <v>716800</v>
      </c>
      <c r="O41" s="16">
        <v>0</v>
      </c>
      <c r="P41" s="17">
        <v>1032192</v>
      </c>
    </row>
    <row r="42" spans="2:16" ht="15" x14ac:dyDescent="0.25">
      <c r="B42" s="12"/>
      <c r="C42" s="19" t="s">
        <v>120</v>
      </c>
      <c r="D42" s="16">
        <v>2611200</v>
      </c>
      <c r="E42" s="16">
        <v>1775616</v>
      </c>
      <c r="F42" s="16">
        <v>2611200</v>
      </c>
      <c r="G42" s="16">
        <v>4386816</v>
      </c>
      <c r="H42" s="16">
        <v>4700160</v>
      </c>
      <c r="I42" s="16">
        <v>2611200</v>
      </c>
      <c r="J42" s="16">
        <v>7311360</v>
      </c>
      <c r="K42" s="16">
        <v>0</v>
      </c>
      <c r="L42" s="16">
        <v>2828800</v>
      </c>
      <c r="M42" s="16">
        <v>0</v>
      </c>
      <c r="N42" s="16">
        <v>3046400</v>
      </c>
      <c r="O42" s="16">
        <v>0</v>
      </c>
      <c r="P42" s="17">
        <v>4386816</v>
      </c>
    </row>
    <row r="43" spans="2:16" ht="15" x14ac:dyDescent="0.25">
      <c r="B43" s="18" t="s">
        <v>173</v>
      </c>
      <c r="C43" s="13"/>
      <c r="D43" s="16">
        <v>3600600</v>
      </c>
      <c r="E43" s="16">
        <v>2193408</v>
      </c>
      <c r="F43" s="16">
        <v>3225600</v>
      </c>
      <c r="G43" s="16">
        <v>5419008</v>
      </c>
      <c r="H43" s="16">
        <v>5806080</v>
      </c>
      <c r="I43" s="16">
        <v>3225600</v>
      </c>
      <c r="J43" s="16">
        <v>9031680</v>
      </c>
      <c r="K43" s="16">
        <v>0</v>
      </c>
      <c r="L43" s="16">
        <v>3494400</v>
      </c>
      <c r="M43" s="16">
        <v>0</v>
      </c>
      <c r="N43" s="16">
        <v>3763200</v>
      </c>
      <c r="O43" s="16">
        <v>0</v>
      </c>
      <c r="P43" s="17">
        <v>5419008</v>
      </c>
    </row>
    <row r="44" spans="2:16" ht="15" x14ac:dyDescent="0.25">
      <c r="B44" s="15" t="s">
        <v>174</v>
      </c>
      <c r="C44" s="13"/>
      <c r="D44" s="16">
        <v>279010330</v>
      </c>
      <c r="E44" s="16">
        <v>88925440</v>
      </c>
      <c r="F44" s="16">
        <v>129026400</v>
      </c>
      <c r="G44" s="16">
        <v>217951840</v>
      </c>
      <c r="H44" s="16">
        <v>236307977</v>
      </c>
      <c r="I44" s="16">
        <v>127008000</v>
      </c>
      <c r="J44" s="16">
        <v>355623177</v>
      </c>
      <c r="K44" s="16">
        <v>71344000</v>
      </c>
      <c r="L44" s="16">
        <v>137592000</v>
      </c>
      <c r="M44" s="16">
        <v>76832000</v>
      </c>
      <c r="N44" s="16">
        <v>148176000</v>
      </c>
      <c r="O44" s="16">
        <v>88356800</v>
      </c>
      <c r="P44" s="17">
        <v>215775840</v>
      </c>
    </row>
    <row r="45" spans="2:16" ht="15" x14ac:dyDescent="0.25">
      <c r="B45" s="15"/>
      <c r="C45" s="19" t="s">
        <v>175</v>
      </c>
      <c r="D45" s="16">
        <v>57571800</v>
      </c>
      <c r="E45" s="16">
        <v>16660480</v>
      </c>
      <c r="F45" s="16">
        <v>22272000</v>
      </c>
      <c r="G45" s="16">
        <v>38932480</v>
      </c>
      <c r="H45" s="16">
        <v>45017600</v>
      </c>
      <c r="I45" s="16">
        <v>20736000</v>
      </c>
      <c r="J45" s="16">
        <v>58060800</v>
      </c>
      <c r="K45" s="16">
        <v>11648000</v>
      </c>
      <c r="L45" s="16">
        <v>22464000</v>
      </c>
      <c r="M45" s="16">
        <v>12544000</v>
      </c>
      <c r="N45" s="16">
        <v>24192000</v>
      </c>
      <c r="O45" s="16">
        <v>14425600</v>
      </c>
      <c r="P45" s="17">
        <v>36756480</v>
      </c>
    </row>
    <row r="46" spans="2:16" ht="15" x14ac:dyDescent="0.25">
      <c r="B46" s="12"/>
      <c r="C46" s="19" t="s">
        <v>176</v>
      </c>
      <c r="D46" s="16">
        <v>215502400</v>
      </c>
      <c r="E46" s="16">
        <v>70502400</v>
      </c>
      <c r="F46" s="16">
        <v>104142400</v>
      </c>
      <c r="G46" s="16">
        <v>174644800</v>
      </c>
      <c r="H46" s="16">
        <v>186624777</v>
      </c>
      <c r="I46" s="16">
        <v>103680000</v>
      </c>
      <c r="J46" s="16">
        <v>290304777</v>
      </c>
      <c r="K46" s="16">
        <v>58240000</v>
      </c>
      <c r="L46" s="16">
        <v>112320000</v>
      </c>
      <c r="M46" s="16">
        <v>62720000</v>
      </c>
      <c r="N46" s="16">
        <v>120960000</v>
      </c>
      <c r="O46" s="16">
        <v>72128000</v>
      </c>
      <c r="P46" s="17">
        <v>174644800</v>
      </c>
    </row>
    <row r="47" spans="2:16" ht="15" x14ac:dyDescent="0.25">
      <c r="B47" s="12"/>
      <c r="C47" s="19" t="s">
        <v>177</v>
      </c>
      <c r="D47" s="16">
        <v>150130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7">
        <v>0</v>
      </c>
    </row>
    <row r="48" spans="2:16" ht="15" x14ac:dyDescent="0.25">
      <c r="B48" s="12"/>
      <c r="C48" s="19" t="s">
        <v>178</v>
      </c>
      <c r="D48" s="16">
        <v>5786000</v>
      </c>
      <c r="E48" s="16">
        <v>1762560</v>
      </c>
      <c r="F48" s="16">
        <v>2612000</v>
      </c>
      <c r="G48" s="16">
        <v>4374560</v>
      </c>
      <c r="H48" s="16">
        <v>4665600</v>
      </c>
      <c r="I48" s="16">
        <v>2592000</v>
      </c>
      <c r="J48" s="16">
        <v>7257600</v>
      </c>
      <c r="K48" s="16">
        <v>1456000</v>
      </c>
      <c r="L48" s="16">
        <v>2808000</v>
      </c>
      <c r="M48" s="16">
        <v>1568000</v>
      </c>
      <c r="N48" s="16">
        <v>3024000</v>
      </c>
      <c r="O48" s="16">
        <v>1803200</v>
      </c>
      <c r="P48" s="17">
        <v>4374560</v>
      </c>
    </row>
    <row r="49" spans="2:16" ht="15" x14ac:dyDescent="0.25">
      <c r="B49" s="20" t="s">
        <v>15</v>
      </c>
      <c r="C49" s="21"/>
      <c r="D49" s="22">
        <v>279010330</v>
      </c>
      <c r="E49" s="23">
        <v>88925440</v>
      </c>
      <c r="F49" s="24">
        <v>129026400</v>
      </c>
      <c r="G49" s="23">
        <v>217951840</v>
      </c>
      <c r="H49" s="25">
        <v>236307977</v>
      </c>
      <c r="I49" s="26">
        <v>127008000</v>
      </c>
      <c r="J49" s="26">
        <v>355623177</v>
      </c>
      <c r="K49" s="25">
        <v>71344000</v>
      </c>
      <c r="L49" s="26">
        <v>137592000</v>
      </c>
      <c r="M49" s="23">
        <v>76832000</v>
      </c>
      <c r="N49" s="23">
        <v>148176000</v>
      </c>
      <c r="O49" s="23">
        <v>88356800</v>
      </c>
      <c r="P49" s="26">
        <v>215775840</v>
      </c>
    </row>
    <row r="50" spans="2:16" ht="15" x14ac:dyDescent="0.25"/>
    <row r="51" spans="2:16" ht="15" x14ac:dyDescent="0.25"/>
    <row r="52" spans="2:16" ht="15" x14ac:dyDescent="0.25"/>
    <row r="53" spans="2:16" ht="15" x14ac:dyDescent="0.25"/>
    <row r="54" spans="2:16" ht="15" x14ac:dyDescent="0.25"/>
    <row r="55" spans="2:16" ht="15" x14ac:dyDescent="0.25"/>
    <row r="56" spans="2:16" ht="15" x14ac:dyDescent="0.25"/>
    <row r="57" spans="2:16" ht="15" x14ac:dyDescent="0.25"/>
    <row r="58" spans="2:16" ht="15" x14ac:dyDescent="0.25"/>
    <row r="59" spans="2:16" ht="15" x14ac:dyDescent="0.25"/>
    <row r="60" spans="2:16" ht="15" x14ac:dyDescent="0.25"/>
    <row r="61" spans="2:16" ht="15" x14ac:dyDescent="0.25"/>
    <row r="62" spans="2:16" ht="15" x14ac:dyDescent="0.25"/>
    <row r="63" spans="2:16" ht="15" x14ac:dyDescent="0.25"/>
    <row r="64" spans="2:16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thickBot="1" x14ac:dyDescent="0.3"/>
    <row r="94" thickBot="1" x14ac:dyDescent="0.3"/>
  </sheetData>
  <mergeCells count="8">
    <mergeCell ref="B1:L1"/>
    <mergeCell ref="B12:B13"/>
    <mergeCell ref="C12:C13"/>
    <mergeCell ref="B7:N7"/>
    <mergeCell ref="B11:N11"/>
    <mergeCell ref="B6:P6"/>
    <mergeCell ref="B4:P4"/>
    <mergeCell ref="B2:P2"/>
  </mergeCells>
  <pageMargins left="0.7" right="0.7" top="0.75" bottom="0.75" header="0.3" footer="0.3"/>
  <pageSetup paperSize="9" scale="56" fitToHeight="0" orientation="landscape" r:id="rId2"/>
  <ignoredErrors>
    <ignoredError sqref="D13:F13 I13 H13 K13:M13 N13:P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43"/>
  <sheetViews>
    <sheetView workbookViewId="0"/>
  </sheetViews>
  <sheetFormatPr baseColWidth="10" defaultRowHeight="15" x14ac:dyDescent="0.25"/>
  <cols>
    <col min="1" max="1" width="14.5703125" bestFit="1" customWidth="1"/>
    <col min="4" max="4" width="19.5703125" bestFit="1" customWidth="1"/>
    <col min="6" max="6" width="10.140625" bestFit="1" customWidth="1"/>
    <col min="13" max="13" width="11.42578125" collapsed="1"/>
    <col min="16" max="16" width="11.42578125" collapsed="1"/>
    <col min="19" max="19" width="11.42578125" collapsed="1"/>
    <col min="21" max="21" width="11.42578125" collapsed="1"/>
    <col min="23" max="23" width="11.42578125" collapsed="1"/>
    <col min="25" max="25" width="11.42578125" collapsed="1"/>
    <col min="27" max="27" width="11.42578125" collapsed="1"/>
    <col min="29" max="29" width="11.42578125" collapsed="1"/>
    <col min="31" max="39" width="11.42578125" style="8" customWidth="1" collapsed="1"/>
    <col min="40" max="44" width="11.42578125" style="8" customWidth="1"/>
    <col min="45" max="45" width="11.42578125" style="1" hidden="1" customWidth="1"/>
    <col min="46" max="50" width="11.42578125" hidden="1" customWidth="1" collapsed="1"/>
    <col min="51" max="56" width="11.42578125" hidden="1" customWidth="1"/>
    <col min="57" max="57" width="0" hidden="1" customWidth="1"/>
  </cols>
  <sheetData>
    <row r="1" spans="1:56" x14ac:dyDescent="0.25">
      <c r="A1" t="s">
        <v>75</v>
      </c>
      <c r="B1" t="str">
        <f>AS6</f>
        <v>IND</v>
      </c>
      <c r="C1" t="str">
        <f>AT6</f>
        <v>Cegid XRP Ultimate développement</v>
      </c>
      <c r="D1" t="s">
        <v>81</v>
      </c>
      <c r="E1">
        <f>AX6</f>
        <v>2015</v>
      </c>
      <c r="AE1"/>
      <c r="AF1"/>
      <c r="AG1"/>
      <c r="AH1"/>
      <c r="AI1"/>
      <c r="AJ1"/>
      <c r="AK1"/>
      <c r="AL1"/>
      <c r="AM1"/>
      <c r="AN1"/>
      <c r="AO1"/>
      <c r="AP1"/>
      <c r="AQ1"/>
      <c r="AR1"/>
    </row>
    <row r="2" spans="1:56" x14ac:dyDescent="0.25">
      <c r="A2" t="s">
        <v>76</v>
      </c>
      <c r="B2" t="str">
        <f>AY6</f>
        <v>CENTRE</v>
      </c>
      <c r="C2" t="str">
        <f>AZ6</f>
        <v>Centre</v>
      </c>
      <c r="D2" t="s">
        <v>82</v>
      </c>
      <c r="E2" t="str">
        <f>BA6</f>
        <v>DAT</v>
      </c>
      <c r="AE2"/>
      <c r="AF2"/>
      <c r="AG2"/>
      <c r="AH2"/>
      <c r="AI2"/>
      <c r="AJ2"/>
      <c r="AK2"/>
      <c r="AL2"/>
      <c r="AM2"/>
      <c r="AN2"/>
      <c r="AO2"/>
      <c r="AP2"/>
      <c r="AQ2"/>
      <c r="AR2"/>
    </row>
    <row r="3" spans="1:56" x14ac:dyDescent="0.25">
      <c r="A3" t="s">
        <v>77</v>
      </c>
      <c r="B3" t="str">
        <f>BB6</f>
        <v>D</v>
      </c>
      <c r="C3" t="str">
        <f>BC6</f>
        <v>Dépenses</v>
      </c>
      <c r="D3" t="s">
        <v>82</v>
      </c>
      <c r="E3" t="str">
        <f>BD6</f>
        <v>CB1</v>
      </c>
      <c r="AE3"/>
      <c r="AF3"/>
      <c r="AG3"/>
      <c r="AH3"/>
      <c r="AI3"/>
      <c r="AJ3"/>
      <c r="AK3"/>
      <c r="AL3"/>
      <c r="AM3"/>
      <c r="AN3"/>
      <c r="AO3"/>
      <c r="AP3"/>
      <c r="AQ3"/>
      <c r="AR3"/>
    </row>
    <row r="4" spans="1:56" x14ac:dyDescent="0.25">
      <c r="A4" t="s">
        <v>78</v>
      </c>
      <c r="B4" t="str">
        <f>AU6</f>
        <v>564143</v>
      </c>
      <c r="C4" t="s">
        <v>79</v>
      </c>
      <c r="D4" t="str">
        <f>AV6</f>
        <v>PR</v>
      </c>
      <c r="E4" t="s">
        <v>80</v>
      </c>
      <c r="F4" t="str">
        <f>AW6</f>
        <v>21/10/2022</v>
      </c>
      <c r="AE4"/>
      <c r="AF4"/>
      <c r="AG4"/>
      <c r="AH4"/>
      <c r="AI4"/>
      <c r="AJ4"/>
      <c r="AK4"/>
      <c r="AL4"/>
      <c r="AM4"/>
      <c r="AN4"/>
      <c r="AO4"/>
      <c r="AP4"/>
      <c r="AQ4"/>
      <c r="AR4"/>
    </row>
    <row r="5" spans="1:56" s="1" customFormat="1" x14ac:dyDescent="0.25">
      <c r="A5" s="1" t="s">
        <v>0</v>
      </c>
      <c r="B5" s="1" t="s">
        <v>59</v>
      </c>
      <c r="C5" s="1" t="s">
        <v>65</v>
      </c>
      <c r="D5" s="1" t="s">
        <v>1</v>
      </c>
      <c r="E5" s="1" t="s">
        <v>60</v>
      </c>
      <c r="F5" s="1" t="s">
        <v>66</v>
      </c>
      <c r="G5" s="1" t="s">
        <v>2</v>
      </c>
      <c r="H5" s="1" t="s">
        <v>61</v>
      </c>
      <c r="I5" s="1" t="s">
        <v>67</v>
      </c>
      <c r="J5" s="1" t="s">
        <v>4</v>
      </c>
      <c r="K5" s="1" t="s">
        <v>62</v>
      </c>
      <c r="L5" s="1" t="s">
        <v>68</v>
      </c>
      <c r="M5" s="1" t="s">
        <v>5</v>
      </c>
      <c r="N5" s="1" t="s">
        <v>63</v>
      </c>
      <c r="O5" s="1" t="s">
        <v>69</v>
      </c>
      <c r="P5" s="1" t="s">
        <v>6</v>
      </c>
      <c r="Q5" s="1" t="s">
        <v>64</v>
      </c>
      <c r="R5" s="1" t="s">
        <v>70</v>
      </c>
      <c r="S5" s="1" t="s">
        <v>40</v>
      </c>
      <c r="T5" s="1" t="s">
        <v>53</v>
      </c>
      <c r="U5" s="1" t="s">
        <v>27</v>
      </c>
      <c r="V5" s="1" t="s">
        <v>54</v>
      </c>
      <c r="W5" s="1" t="s">
        <v>28</v>
      </c>
      <c r="X5" s="1" t="s">
        <v>55</v>
      </c>
      <c r="Y5" s="1" t="s">
        <v>29</v>
      </c>
      <c r="Z5" s="1" t="s">
        <v>56</v>
      </c>
      <c r="AA5" s="1" t="s">
        <v>30</v>
      </c>
      <c r="AB5" s="1" t="s">
        <v>57</v>
      </c>
      <c r="AC5" s="1" t="s">
        <v>31</v>
      </c>
      <c r="AD5" s="1" t="s">
        <v>58</v>
      </c>
      <c r="AE5" t="s">
        <v>7</v>
      </c>
      <c r="AF5" t="s">
        <v>8</v>
      </c>
      <c r="AG5" t="s">
        <v>9</v>
      </c>
      <c r="AH5" t="s">
        <v>3</v>
      </c>
      <c r="AI5" t="s">
        <v>11</v>
      </c>
      <c r="AJ5" t="s">
        <v>12</v>
      </c>
      <c r="AK5" t="s">
        <v>13</v>
      </c>
      <c r="AL5" t="s">
        <v>14</v>
      </c>
      <c r="AM5" t="s">
        <v>26</v>
      </c>
      <c r="AN5" t="s">
        <v>71</v>
      </c>
      <c r="AO5" t="s">
        <v>72</v>
      </c>
      <c r="AP5" t="s">
        <v>86</v>
      </c>
      <c r="AQ5" t="s">
        <v>93</v>
      </c>
      <c r="AR5" t="s">
        <v>96</v>
      </c>
      <c r="AS5" s="1" t="s">
        <v>52</v>
      </c>
      <c r="AT5" s="1" t="s">
        <v>45</v>
      </c>
      <c r="AU5" s="1" t="s">
        <v>41</v>
      </c>
      <c r="AV5" s="1" t="s">
        <v>42</v>
      </c>
      <c r="AW5" s="1" t="s">
        <v>43</v>
      </c>
      <c r="AX5" s="1" t="s">
        <v>44</v>
      </c>
      <c r="AY5" s="1" t="s">
        <v>46</v>
      </c>
      <c r="AZ5" s="1" t="s">
        <v>47</v>
      </c>
      <c r="BA5" s="1" t="s">
        <v>48</v>
      </c>
      <c r="BB5" s="1" t="s">
        <v>49</v>
      </c>
      <c r="BC5" s="1" t="s">
        <v>50</v>
      </c>
      <c r="BD5" s="1" t="s">
        <v>51</v>
      </c>
    </row>
    <row r="6" spans="1:56" x14ac:dyDescent="0.25">
      <c r="A6" s="1" t="s">
        <v>98</v>
      </c>
      <c r="B6" s="1" t="s">
        <v>99</v>
      </c>
      <c r="C6" s="1" t="s">
        <v>100</v>
      </c>
      <c r="D6" s="1" t="s">
        <v>101</v>
      </c>
      <c r="E6" s="1" t="s">
        <v>102</v>
      </c>
      <c r="F6" s="1" t="s">
        <v>103</v>
      </c>
      <c r="G6" s="1" t="s">
        <v>104</v>
      </c>
      <c r="H6" s="1" t="s">
        <v>105</v>
      </c>
      <c r="I6" s="1" t="s">
        <v>106</v>
      </c>
      <c r="J6" s="1"/>
      <c r="K6" s="1"/>
      <c r="L6" s="1" t="s">
        <v>107</v>
      </c>
      <c r="M6" s="1"/>
      <c r="N6" s="1"/>
      <c r="O6" s="1" t="s">
        <v>107</v>
      </c>
      <c r="P6" s="1"/>
      <c r="Q6" s="1"/>
      <c r="R6" s="1" t="s">
        <v>107</v>
      </c>
      <c r="S6" s="1" t="s">
        <v>108</v>
      </c>
      <c r="T6" s="1" t="s">
        <v>109</v>
      </c>
      <c r="U6" s="1" t="s">
        <v>110</v>
      </c>
      <c r="V6" s="1" t="s">
        <v>111</v>
      </c>
      <c r="W6" s="1"/>
      <c r="X6" s="1"/>
      <c r="Y6" s="1"/>
      <c r="Z6" s="1"/>
      <c r="AA6" s="1"/>
      <c r="AB6" s="1"/>
      <c r="AC6" s="1"/>
      <c r="AD6" s="1"/>
      <c r="AE6" s="8">
        <v>9612800</v>
      </c>
      <c r="AF6" s="8">
        <v>2560000</v>
      </c>
      <c r="AG6" s="8">
        <v>1536000</v>
      </c>
      <c r="AH6" s="8">
        <v>1920000</v>
      </c>
      <c r="AI6" s="8">
        <v>7692800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8">
        <v>12172800</v>
      </c>
      <c r="AR6" s="8">
        <f t="shared" ref="AR6:AR43" si="0">AF6+AG6</f>
        <v>4096000</v>
      </c>
      <c r="AS6" t="s">
        <v>112</v>
      </c>
      <c r="AT6" s="2" t="s">
        <v>113</v>
      </c>
      <c r="AU6" t="s">
        <v>114</v>
      </c>
      <c r="AV6" t="s">
        <v>115</v>
      </c>
      <c r="AW6" t="s">
        <v>116</v>
      </c>
      <c r="AX6">
        <v>2015</v>
      </c>
      <c r="AY6" t="s">
        <v>98</v>
      </c>
      <c r="AZ6" t="s">
        <v>99</v>
      </c>
      <c r="BA6" t="s">
        <v>117</v>
      </c>
      <c r="BB6" t="s">
        <v>108</v>
      </c>
      <c r="BC6" t="s">
        <v>109</v>
      </c>
      <c r="BD6" t="s">
        <v>118</v>
      </c>
    </row>
    <row r="7" spans="1:56" x14ac:dyDescent="0.25">
      <c r="A7" s="1" t="s">
        <v>98</v>
      </c>
      <c r="B7" s="1" t="s">
        <v>99</v>
      </c>
      <c r="C7" s="1" t="s">
        <v>100</v>
      </c>
      <c r="D7" s="1" t="s">
        <v>101</v>
      </c>
      <c r="E7" s="1" t="s">
        <v>102</v>
      </c>
      <c r="F7" s="1" t="s">
        <v>103</v>
      </c>
      <c r="G7" s="1" t="s">
        <v>104</v>
      </c>
      <c r="H7" s="1" t="s">
        <v>105</v>
      </c>
      <c r="I7" s="1" t="s">
        <v>106</v>
      </c>
      <c r="J7" s="1"/>
      <c r="K7" s="1"/>
      <c r="L7" s="1" t="s">
        <v>107</v>
      </c>
      <c r="M7" s="1"/>
      <c r="N7" s="1"/>
      <c r="O7" s="1" t="s">
        <v>107</v>
      </c>
      <c r="P7" s="1"/>
      <c r="Q7" s="1"/>
      <c r="R7" s="1" t="s">
        <v>107</v>
      </c>
      <c r="S7" s="1" t="s">
        <v>108</v>
      </c>
      <c r="T7" s="1" t="s">
        <v>109</v>
      </c>
      <c r="U7" s="1" t="s">
        <v>110</v>
      </c>
      <c r="V7" s="1" t="s">
        <v>111</v>
      </c>
      <c r="W7" s="1"/>
      <c r="X7" s="1"/>
      <c r="Y7" s="1"/>
      <c r="Z7" s="1"/>
      <c r="AA7" s="1"/>
      <c r="AB7" s="1"/>
      <c r="AC7" s="1"/>
      <c r="AD7" s="1"/>
      <c r="AE7" s="8">
        <v>4096000</v>
      </c>
      <c r="AF7" s="8">
        <v>1305600</v>
      </c>
      <c r="AG7" s="8">
        <v>1920000</v>
      </c>
      <c r="AH7" s="8">
        <v>3225600</v>
      </c>
      <c r="AI7" s="8">
        <v>3456000</v>
      </c>
      <c r="AJ7" s="8">
        <v>1920000</v>
      </c>
      <c r="AK7" s="8">
        <v>5376000</v>
      </c>
      <c r="AL7" s="8">
        <v>1664000</v>
      </c>
      <c r="AM7" s="8">
        <v>2080000</v>
      </c>
      <c r="AN7" s="8">
        <v>1792000</v>
      </c>
      <c r="AO7" s="8">
        <v>2240000</v>
      </c>
      <c r="AP7" s="8">
        <v>2060800</v>
      </c>
      <c r="AQ7" s="1">
        <v>6016000</v>
      </c>
      <c r="AR7" s="8">
        <f t="shared" si="0"/>
        <v>3225600</v>
      </c>
      <c r="AS7" s="2"/>
      <c r="BD7" s="8"/>
    </row>
    <row r="8" spans="1:56" x14ac:dyDescent="0.25">
      <c r="A8" s="1" t="s">
        <v>98</v>
      </c>
      <c r="B8" s="1" t="s">
        <v>99</v>
      </c>
      <c r="C8" s="1" t="s">
        <v>100</v>
      </c>
      <c r="D8" s="1" t="s">
        <v>101</v>
      </c>
      <c r="E8" s="1" t="s">
        <v>102</v>
      </c>
      <c r="F8" s="1" t="s">
        <v>103</v>
      </c>
      <c r="G8" s="1" t="s">
        <v>104</v>
      </c>
      <c r="H8" s="1" t="s">
        <v>105</v>
      </c>
      <c r="I8" s="1" t="s">
        <v>106</v>
      </c>
      <c r="J8" s="1"/>
      <c r="K8" s="1"/>
      <c r="L8" s="1" t="s">
        <v>107</v>
      </c>
      <c r="M8" s="1"/>
      <c r="N8" s="1"/>
      <c r="O8" s="1" t="s">
        <v>107</v>
      </c>
      <c r="P8" s="1"/>
      <c r="Q8" s="1"/>
      <c r="R8" s="1" t="s">
        <v>107</v>
      </c>
      <c r="S8" s="1" t="s">
        <v>108</v>
      </c>
      <c r="T8" s="1" t="s">
        <v>109</v>
      </c>
      <c r="U8" s="1" t="s">
        <v>119</v>
      </c>
      <c r="V8" s="1" t="s">
        <v>120</v>
      </c>
      <c r="W8" s="1"/>
      <c r="X8" s="1"/>
      <c r="Y8" s="1"/>
      <c r="Z8" s="1"/>
      <c r="AA8" s="1"/>
      <c r="AB8" s="1"/>
      <c r="AC8" s="1"/>
      <c r="AD8" s="1"/>
      <c r="AE8" s="8">
        <v>17408000</v>
      </c>
      <c r="AF8" s="8">
        <v>5548800</v>
      </c>
      <c r="AG8" s="8">
        <v>8160000</v>
      </c>
      <c r="AH8" s="8">
        <v>13708800</v>
      </c>
      <c r="AI8" s="8">
        <v>14688000</v>
      </c>
      <c r="AJ8" s="8">
        <v>8160000</v>
      </c>
      <c r="AK8" s="8">
        <v>22848000</v>
      </c>
      <c r="AL8" s="8">
        <v>7072000</v>
      </c>
      <c r="AM8" s="8">
        <v>8840000</v>
      </c>
      <c r="AN8" s="8">
        <v>7616000</v>
      </c>
      <c r="AO8" s="8">
        <v>9520000</v>
      </c>
      <c r="AP8" s="8">
        <v>8758400</v>
      </c>
      <c r="AQ8" s="1">
        <v>25568000</v>
      </c>
      <c r="AR8" s="8">
        <f t="shared" si="0"/>
        <v>13708800</v>
      </c>
      <c r="AS8"/>
    </row>
    <row r="9" spans="1:56" x14ac:dyDescent="0.25">
      <c r="A9" s="1" t="s">
        <v>98</v>
      </c>
      <c r="B9" s="1" t="s">
        <v>99</v>
      </c>
      <c r="C9" s="1" t="s">
        <v>100</v>
      </c>
      <c r="D9" s="1" t="s">
        <v>101</v>
      </c>
      <c r="E9" s="1" t="s">
        <v>102</v>
      </c>
      <c r="F9" s="1" t="s">
        <v>103</v>
      </c>
      <c r="G9" s="1" t="s">
        <v>104</v>
      </c>
      <c r="H9" s="1" t="s">
        <v>105</v>
      </c>
      <c r="I9" s="1" t="s">
        <v>106</v>
      </c>
      <c r="J9" s="1"/>
      <c r="K9" s="1"/>
      <c r="L9" s="1" t="s">
        <v>107</v>
      </c>
      <c r="M9" s="1"/>
      <c r="N9" s="1"/>
      <c r="O9" s="1" t="s">
        <v>107</v>
      </c>
      <c r="P9" s="1"/>
      <c r="Q9" s="1"/>
      <c r="R9" s="1" t="s">
        <v>107</v>
      </c>
      <c r="S9" s="1" t="s">
        <v>108</v>
      </c>
      <c r="T9" s="1" t="s">
        <v>109</v>
      </c>
      <c r="U9" s="1" t="s">
        <v>138</v>
      </c>
      <c r="V9" s="1" t="s">
        <v>139</v>
      </c>
      <c r="W9" s="1"/>
      <c r="X9" s="1"/>
      <c r="Y9" s="1"/>
      <c r="Z9" s="1"/>
      <c r="AA9" s="1"/>
      <c r="AB9" s="1"/>
      <c r="AC9" s="1"/>
      <c r="AD9" s="1"/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480000</v>
      </c>
      <c r="AK9" s="8">
        <v>480000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1">
        <v>0</v>
      </c>
      <c r="AR9" s="8">
        <f t="shared" si="0"/>
        <v>0</v>
      </c>
      <c r="AS9"/>
    </row>
    <row r="10" spans="1:56" x14ac:dyDescent="0.25">
      <c r="A10" s="1" t="s">
        <v>98</v>
      </c>
      <c r="B10" s="1" t="s">
        <v>99</v>
      </c>
      <c r="C10" s="1" t="s">
        <v>100</v>
      </c>
      <c r="D10" s="1" t="s">
        <v>101</v>
      </c>
      <c r="E10" s="1" t="s">
        <v>102</v>
      </c>
      <c r="F10" s="1" t="s">
        <v>103</v>
      </c>
      <c r="G10" s="1" t="s">
        <v>104</v>
      </c>
      <c r="H10" s="1" t="s">
        <v>105</v>
      </c>
      <c r="I10" s="1" t="s">
        <v>106</v>
      </c>
      <c r="J10" s="1"/>
      <c r="K10" s="1"/>
      <c r="L10" s="1" t="s">
        <v>107</v>
      </c>
      <c r="M10" s="1"/>
      <c r="N10" s="1"/>
      <c r="O10" s="1" t="s">
        <v>107</v>
      </c>
      <c r="P10" s="1"/>
      <c r="Q10" s="1"/>
      <c r="R10" s="1" t="s">
        <v>107</v>
      </c>
      <c r="S10" s="1" t="s">
        <v>108</v>
      </c>
      <c r="T10" s="1" t="s">
        <v>109</v>
      </c>
      <c r="U10" s="1" t="s">
        <v>121</v>
      </c>
      <c r="V10" s="1" t="s">
        <v>122</v>
      </c>
      <c r="W10" s="1"/>
      <c r="X10" s="1"/>
      <c r="Y10" s="1"/>
      <c r="Z10" s="1"/>
      <c r="AA10" s="1"/>
      <c r="AB10" s="1"/>
      <c r="AC10" s="1"/>
      <c r="AD10" s="1"/>
      <c r="AE10" s="8">
        <v>150130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1">
        <v>150130</v>
      </c>
      <c r="AR10" s="8">
        <f t="shared" si="0"/>
        <v>0</v>
      </c>
      <c r="AS10"/>
    </row>
    <row r="11" spans="1:56" x14ac:dyDescent="0.25">
      <c r="A11" s="1" t="s">
        <v>98</v>
      </c>
      <c r="B11" s="1" t="s">
        <v>99</v>
      </c>
      <c r="C11" s="1" t="s">
        <v>100</v>
      </c>
      <c r="D11" s="1" t="s">
        <v>101</v>
      </c>
      <c r="E11" s="1" t="s">
        <v>102</v>
      </c>
      <c r="F11" s="1" t="s">
        <v>103</v>
      </c>
      <c r="G11" s="1" t="s">
        <v>104</v>
      </c>
      <c r="H11" s="1" t="s">
        <v>105</v>
      </c>
      <c r="I11" s="1" t="s">
        <v>106</v>
      </c>
      <c r="J11" s="1" t="s">
        <v>179</v>
      </c>
      <c r="K11" s="1" t="s">
        <v>180</v>
      </c>
      <c r="L11" s="1" t="s">
        <v>181</v>
      </c>
      <c r="M11" s="1"/>
      <c r="N11" s="1"/>
      <c r="O11" s="1" t="s">
        <v>107</v>
      </c>
      <c r="P11" s="1"/>
      <c r="Q11" s="1"/>
      <c r="R11" s="1" t="s">
        <v>107</v>
      </c>
      <c r="S11" s="1" t="s">
        <v>108</v>
      </c>
      <c r="T11" s="1" t="s">
        <v>109</v>
      </c>
      <c r="U11" s="1" t="s">
        <v>119</v>
      </c>
      <c r="V11" s="1" t="s">
        <v>120</v>
      </c>
      <c r="W11" s="1"/>
      <c r="X11" s="1"/>
      <c r="Y11" s="1"/>
      <c r="Z11" s="1"/>
      <c r="AA11" s="1"/>
      <c r="AB11" s="1"/>
      <c r="AC11" s="1"/>
      <c r="AD11" s="1"/>
      <c r="AE11" s="8">
        <v>0</v>
      </c>
      <c r="AF11" s="8">
        <v>0</v>
      </c>
      <c r="AG11" s="8">
        <v>0</v>
      </c>
      <c r="AH11" s="8">
        <v>0</v>
      </c>
      <c r="AI11" s="8">
        <v>777</v>
      </c>
      <c r="AJ11" s="8">
        <v>0</v>
      </c>
      <c r="AK11" s="8">
        <v>777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1">
        <v>0</v>
      </c>
      <c r="AR11" s="8">
        <f t="shared" si="0"/>
        <v>0</v>
      </c>
      <c r="AS11"/>
    </row>
    <row r="12" spans="1:56" x14ac:dyDescent="0.25">
      <c r="A12" s="1" t="s">
        <v>98</v>
      </c>
      <c r="B12" s="1" t="s">
        <v>99</v>
      </c>
      <c r="C12" s="1" t="s">
        <v>100</v>
      </c>
      <c r="D12" s="1" t="s">
        <v>101</v>
      </c>
      <c r="E12" s="1" t="s">
        <v>102</v>
      </c>
      <c r="F12" s="1" t="s">
        <v>103</v>
      </c>
      <c r="G12" s="1" t="s">
        <v>104</v>
      </c>
      <c r="H12" s="1" t="s">
        <v>105</v>
      </c>
      <c r="I12" s="1" t="s">
        <v>106</v>
      </c>
      <c r="J12" s="1" t="s">
        <v>123</v>
      </c>
      <c r="K12" s="1" t="s">
        <v>124</v>
      </c>
      <c r="L12" s="1" t="s">
        <v>125</v>
      </c>
      <c r="M12" s="1"/>
      <c r="N12" s="1"/>
      <c r="O12" s="1" t="s">
        <v>107</v>
      </c>
      <c r="P12" s="1"/>
      <c r="Q12" s="1"/>
      <c r="R12" s="1" t="s">
        <v>107</v>
      </c>
      <c r="S12" s="1" t="s">
        <v>108</v>
      </c>
      <c r="T12" s="1" t="s">
        <v>109</v>
      </c>
      <c r="U12" s="1" t="s">
        <v>110</v>
      </c>
      <c r="V12" s="1" t="s">
        <v>111</v>
      </c>
      <c r="W12" s="1"/>
      <c r="X12" s="1"/>
      <c r="Y12" s="1"/>
      <c r="Z12" s="1"/>
      <c r="AA12" s="1"/>
      <c r="AB12" s="1"/>
      <c r="AC12" s="1"/>
      <c r="AD12" s="1"/>
      <c r="AE12" s="8">
        <v>1408000</v>
      </c>
      <c r="AF12" s="8">
        <v>731136</v>
      </c>
      <c r="AG12" s="8">
        <v>1075200</v>
      </c>
      <c r="AH12" s="8">
        <v>1806336</v>
      </c>
      <c r="AI12" s="8">
        <v>1935360</v>
      </c>
      <c r="AJ12" s="8">
        <v>1075200</v>
      </c>
      <c r="AK12" s="8">
        <v>3010560</v>
      </c>
      <c r="AL12" s="8">
        <v>832000</v>
      </c>
      <c r="AM12" s="8">
        <v>1164800</v>
      </c>
      <c r="AN12" s="8">
        <v>896000</v>
      </c>
      <c r="AO12" s="8">
        <v>1254400</v>
      </c>
      <c r="AP12" s="8">
        <v>1030400</v>
      </c>
      <c r="AQ12" s="1">
        <v>2483200</v>
      </c>
      <c r="AR12" s="8">
        <f t="shared" si="0"/>
        <v>1806336</v>
      </c>
      <c r="AS12"/>
    </row>
    <row r="13" spans="1:56" x14ac:dyDescent="0.25">
      <c r="A13" s="1" t="s">
        <v>98</v>
      </c>
      <c r="B13" s="1" t="s">
        <v>99</v>
      </c>
      <c r="C13" s="1" t="s">
        <v>100</v>
      </c>
      <c r="D13" s="1" t="s">
        <v>101</v>
      </c>
      <c r="E13" s="1" t="s">
        <v>102</v>
      </c>
      <c r="F13" s="1" t="s">
        <v>103</v>
      </c>
      <c r="G13" s="1" t="s">
        <v>104</v>
      </c>
      <c r="H13" s="1" t="s">
        <v>105</v>
      </c>
      <c r="I13" s="1" t="s">
        <v>106</v>
      </c>
      <c r="J13" s="1" t="s">
        <v>123</v>
      </c>
      <c r="K13" s="1" t="s">
        <v>124</v>
      </c>
      <c r="L13" s="1" t="s">
        <v>125</v>
      </c>
      <c r="M13" s="1"/>
      <c r="N13" s="1"/>
      <c r="O13" s="1" t="s">
        <v>107</v>
      </c>
      <c r="P13" s="1"/>
      <c r="Q13" s="1"/>
      <c r="R13" s="1" t="s">
        <v>107</v>
      </c>
      <c r="S13" s="1" t="s">
        <v>108</v>
      </c>
      <c r="T13" s="1" t="s">
        <v>109</v>
      </c>
      <c r="U13" s="1" t="s">
        <v>119</v>
      </c>
      <c r="V13" s="1" t="s">
        <v>120</v>
      </c>
      <c r="W13" s="1"/>
      <c r="X13" s="1"/>
      <c r="Y13" s="1"/>
      <c r="Z13" s="1"/>
      <c r="AA13" s="1"/>
      <c r="AB13" s="1"/>
      <c r="AC13" s="1"/>
      <c r="AD13" s="1"/>
      <c r="AE13" s="8">
        <v>5984000</v>
      </c>
      <c r="AF13" s="8">
        <v>3107328</v>
      </c>
      <c r="AG13" s="8">
        <v>4569600</v>
      </c>
      <c r="AH13" s="8">
        <v>7676928</v>
      </c>
      <c r="AI13" s="8">
        <v>8225280</v>
      </c>
      <c r="AJ13" s="8">
        <v>4569600</v>
      </c>
      <c r="AK13" s="8">
        <v>12794880</v>
      </c>
      <c r="AL13" s="8">
        <v>3536000</v>
      </c>
      <c r="AM13" s="8">
        <v>4950400</v>
      </c>
      <c r="AN13" s="8">
        <v>3808000</v>
      </c>
      <c r="AO13" s="8">
        <v>5331200</v>
      </c>
      <c r="AP13" s="8">
        <v>4379200</v>
      </c>
      <c r="AQ13" s="1">
        <v>10553600</v>
      </c>
      <c r="AR13" s="8">
        <f t="shared" si="0"/>
        <v>7676928</v>
      </c>
      <c r="AS13"/>
    </row>
    <row r="14" spans="1:56" x14ac:dyDescent="0.25">
      <c r="A14" s="1" t="s">
        <v>98</v>
      </c>
      <c r="B14" s="1" t="s">
        <v>99</v>
      </c>
      <c r="C14" s="1" t="s">
        <v>100</v>
      </c>
      <c r="D14" s="1" t="s">
        <v>101</v>
      </c>
      <c r="E14" s="1" t="s">
        <v>102</v>
      </c>
      <c r="F14" s="1" t="s">
        <v>103</v>
      </c>
      <c r="G14" s="1" t="s">
        <v>104</v>
      </c>
      <c r="H14" s="1" t="s">
        <v>105</v>
      </c>
      <c r="I14" s="1" t="s">
        <v>106</v>
      </c>
      <c r="J14" s="1" t="s">
        <v>126</v>
      </c>
      <c r="K14" s="1" t="s">
        <v>127</v>
      </c>
      <c r="L14" s="1" t="s">
        <v>128</v>
      </c>
      <c r="M14" s="1"/>
      <c r="N14" s="1"/>
      <c r="O14" s="1" t="s">
        <v>107</v>
      </c>
      <c r="P14" s="1"/>
      <c r="Q14" s="1"/>
      <c r="R14" s="1" t="s">
        <v>107</v>
      </c>
      <c r="S14" s="1" t="s">
        <v>108</v>
      </c>
      <c r="T14" s="1" t="s">
        <v>109</v>
      </c>
      <c r="U14" s="1" t="s">
        <v>110</v>
      </c>
      <c r="V14" s="1" t="s">
        <v>111</v>
      </c>
      <c r="W14" s="1"/>
      <c r="X14" s="1"/>
      <c r="Y14" s="1"/>
      <c r="Z14" s="1"/>
      <c r="AA14" s="1"/>
      <c r="AB14" s="1"/>
      <c r="AC14" s="1"/>
      <c r="AD14" s="1"/>
      <c r="AE14" s="8">
        <v>2816000</v>
      </c>
      <c r="AF14" s="8">
        <v>1462272</v>
      </c>
      <c r="AG14" s="8">
        <v>2150400</v>
      </c>
      <c r="AH14" s="8">
        <v>3612672</v>
      </c>
      <c r="AI14" s="8">
        <v>3870720</v>
      </c>
      <c r="AJ14" s="8">
        <v>2150400</v>
      </c>
      <c r="AK14" s="8">
        <v>6021120</v>
      </c>
      <c r="AL14" s="8">
        <v>1664000</v>
      </c>
      <c r="AM14" s="8">
        <v>2329600</v>
      </c>
      <c r="AN14" s="8">
        <v>1792000</v>
      </c>
      <c r="AO14" s="8">
        <v>2508800</v>
      </c>
      <c r="AP14" s="8">
        <v>2060800</v>
      </c>
      <c r="AQ14" s="1">
        <v>4966400</v>
      </c>
      <c r="AR14" s="8">
        <f t="shared" si="0"/>
        <v>3612672</v>
      </c>
      <c r="AS14"/>
    </row>
    <row r="15" spans="1:56" x14ac:dyDescent="0.25">
      <c r="A15" s="1" t="s">
        <v>98</v>
      </c>
      <c r="B15" s="1" t="s">
        <v>99</v>
      </c>
      <c r="C15" s="1" t="s">
        <v>100</v>
      </c>
      <c r="D15" s="1" t="s">
        <v>101</v>
      </c>
      <c r="E15" s="1" t="s">
        <v>102</v>
      </c>
      <c r="F15" s="1" t="s">
        <v>103</v>
      </c>
      <c r="G15" s="1" t="s">
        <v>104</v>
      </c>
      <c r="H15" s="1" t="s">
        <v>105</v>
      </c>
      <c r="I15" s="1" t="s">
        <v>106</v>
      </c>
      <c r="J15" s="1" t="s">
        <v>126</v>
      </c>
      <c r="K15" s="1" t="s">
        <v>127</v>
      </c>
      <c r="L15" s="1" t="s">
        <v>128</v>
      </c>
      <c r="M15" s="1"/>
      <c r="N15" s="1"/>
      <c r="O15" s="1" t="s">
        <v>107</v>
      </c>
      <c r="P15" s="1"/>
      <c r="Q15" s="1"/>
      <c r="R15" s="1" t="s">
        <v>107</v>
      </c>
      <c r="S15" s="1" t="s">
        <v>108</v>
      </c>
      <c r="T15" s="1" t="s">
        <v>109</v>
      </c>
      <c r="U15" s="1" t="s">
        <v>119</v>
      </c>
      <c r="V15" s="1" t="s">
        <v>120</v>
      </c>
      <c r="W15" s="1"/>
      <c r="X15" s="1"/>
      <c r="Y15" s="1"/>
      <c r="Z15" s="1"/>
      <c r="AA15" s="1"/>
      <c r="AB15" s="1"/>
      <c r="AC15" s="1"/>
      <c r="AD15" s="1"/>
      <c r="AE15" s="8">
        <v>11968000</v>
      </c>
      <c r="AF15" s="8">
        <v>6214656</v>
      </c>
      <c r="AG15" s="8">
        <v>9139200</v>
      </c>
      <c r="AH15" s="8">
        <v>15353856</v>
      </c>
      <c r="AI15" s="8">
        <v>16450560</v>
      </c>
      <c r="AJ15" s="8">
        <v>9139200</v>
      </c>
      <c r="AK15" s="8">
        <v>25589760</v>
      </c>
      <c r="AL15" s="8">
        <v>7072000</v>
      </c>
      <c r="AM15" s="8">
        <v>9900800</v>
      </c>
      <c r="AN15" s="8">
        <v>7616000</v>
      </c>
      <c r="AO15" s="8">
        <v>10662400</v>
      </c>
      <c r="AP15" s="8">
        <v>8758400</v>
      </c>
      <c r="AQ15" s="1">
        <v>21107200</v>
      </c>
      <c r="AR15" s="8">
        <f t="shared" si="0"/>
        <v>15353856</v>
      </c>
      <c r="AS15"/>
    </row>
    <row r="16" spans="1:56" x14ac:dyDescent="0.25">
      <c r="A16" s="1" t="s">
        <v>98</v>
      </c>
      <c r="B16" s="1" t="s">
        <v>99</v>
      </c>
      <c r="C16" s="1" t="s">
        <v>100</v>
      </c>
      <c r="D16" s="1" t="s">
        <v>101</v>
      </c>
      <c r="E16" s="1" t="s">
        <v>102</v>
      </c>
      <c r="F16" s="1" t="s">
        <v>103</v>
      </c>
      <c r="G16" s="1" t="s">
        <v>104</v>
      </c>
      <c r="H16" s="1" t="s">
        <v>105</v>
      </c>
      <c r="I16" s="1" t="s">
        <v>106</v>
      </c>
      <c r="J16" s="1" t="s">
        <v>129</v>
      </c>
      <c r="K16" s="1" t="s">
        <v>130</v>
      </c>
      <c r="L16" s="1" t="s">
        <v>131</v>
      </c>
      <c r="M16" s="1"/>
      <c r="N16" s="1"/>
      <c r="O16" s="1" t="s">
        <v>107</v>
      </c>
      <c r="P16" s="1"/>
      <c r="Q16" s="1"/>
      <c r="R16" s="1" t="s">
        <v>107</v>
      </c>
      <c r="S16" s="1" t="s">
        <v>108</v>
      </c>
      <c r="T16" s="1" t="s">
        <v>109</v>
      </c>
      <c r="U16" s="1" t="s">
        <v>110</v>
      </c>
      <c r="V16" s="1" t="s">
        <v>111</v>
      </c>
      <c r="W16" s="1"/>
      <c r="X16" s="1"/>
      <c r="Y16" s="1"/>
      <c r="Z16" s="1"/>
      <c r="AA16" s="1"/>
      <c r="AB16" s="1"/>
      <c r="AC16" s="1"/>
      <c r="AD16" s="1"/>
      <c r="AE16" s="8">
        <v>1408000</v>
      </c>
      <c r="AF16" s="8">
        <v>731136</v>
      </c>
      <c r="AG16" s="8">
        <v>1075200</v>
      </c>
      <c r="AH16" s="8">
        <v>1806336</v>
      </c>
      <c r="AI16" s="8">
        <v>1935360</v>
      </c>
      <c r="AJ16" s="8">
        <v>1075200</v>
      </c>
      <c r="AK16" s="8">
        <v>3010560</v>
      </c>
      <c r="AL16" s="8">
        <v>832000</v>
      </c>
      <c r="AM16" s="8">
        <v>1164800</v>
      </c>
      <c r="AN16" s="8">
        <v>896000</v>
      </c>
      <c r="AO16" s="8">
        <v>1254400</v>
      </c>
      <c r="AP16" s="8">
        <v>1030400</v>
      </c>
      <c r="AQ16" s="1">
        <v>2483200</v>
      </c>
      <c r="AR16" s="8">
        <f t="shared" si="0"/>
        <v>1806336</v>
      </c>
      <c r="AS16"/>
    </row>
    <row r="17" spans="1:45" x14ac:dyDescent="0.25">
      <c r="A17" s="1" t="s">
        <v>98</v>
      </c>
      <c r="B17" s="1" t="s">
        <v>99</v>
      </c>
      <c r="C17" s="1" t="s">
        <v>100</v>
      </c>
      <c r="D17" s="1" t="s">
        <v>101</v>
      </c>
      <c r="E17" s="1" t="s">
        <v>102</v>
      </c>
      <c r="F17" s="1" t="s">
        <v>103</v>
      </c>
      <c r="G17" s="1" t="s">
        <v>104</v>
      </c>
      <c r="H17" s="1" t="s">
        <v>105</v>
      </c>
      <c r="I17" s="1" t="s">
        <v>106</v>
      </c>
      <c r="J17" s="1" t="s">
        <v>129</v>
      </c>
      <c r="K17" s="1" t="s">
        <v>130</v>
      </c>
      <c r="L17" s="1" t="s">
        <v>131</v>
      </c>
      <c r="M17" s="1"/>
      <c r="N17" s="1"/>
      <c r="O17" s="1" t="s">
        <v>107</v>
      </c>
      <c r="P17" s="1"/>
      <c r="Q17" s="1"/>
      <c r="R17" s="1" t="s">
        <v>107</v>
      </c>
      <c r="S17" s="1" t="s">
        <v>108</v>
      </c>
      <c r="T17" s="1" t="s">
        <v>109</v>
      </c>
      <c r="U17" s="1" t="s">
        <v>119</v>
      </c>
      <c r="V17" s="1" t="s">
        <v>120</v>
      </c>
      <c r="W17" s="1"/>
      <c r="X17" s="1"/>
      <c r="Y17" s="1"/>
      <c r="Z17" s="1"/>
      <c r="AA17" s="1"/>
      <c r="AB17" s="1"/>
      <c r="AC17" s="1"/>
      <c r="AD17" s="1"/>
      <c r="AE17" s="8">
        <v>5984000</v>
      </c>
      <c r="AF17" s="8">
        <v>3107328</v>
      </c>
      <c r="AG17" s="8">
        <v>5032000</v>
      </c>
      <c r="AH17" s="8">
        <v>8139328</v>
      </c>
      <c r="AI17" s="8">
        <v>8225280</v>
      </c>
      <c r="AJ17" s="8">
        <v>4569600</v>
      </c>
      <c r="AK17" s="8">
        <v>12794880</v>
      </c>
      <c r="AL17" s="8">
        <v>3536000</v>
      </c>
      <c r="AM17" s="8">
        <v>4950400</v>
      </c>
      <c r="AN17" s="8">
        <v>3808000</v>
      </c>
      <c r="AO17" s="8">
        <v>5331200</v>
      </c>
      <c r="AP17" s="8">
        <v>4379200</v>
      </c>
      <c r="AQ17" s="1">
        <v>11016000</v>
      </c>
      <c r="AR17" s="8">
        <f t="shared" si="0"/>
        <v>8139328</v>
      </c>
      <c r="AS17"/>
    </row>
    <row r="18" spans="1:45" x14ac:dyDescent="0.25">
      <c r="A18" s="1" t="s">
        <v>98</v>
      </c>
      <c r="B18" s="1" t="s">
        <v>99</v>
      </c>
      <c r="C18" s="1" t="s">
        <v>100</v>
      </c>
      <c r="D18" s="1" t="s">
        <v>101</v>
      </c>
      <c r="E18" s="1" t="s">
        <v>102</v>
      </c>
      <c r="F18" s="1" t="s">
        <v>103</v>
      </c>
      <c r="G18" s="1" t="s">
        <v>104</v>
      </c>
      <c r="H18" s="1" t="s">
        <v>105</v>
      </c>
      <c r="I18" s="1" t="s">
        <v>106</v>
      </c>
      <c r="J18" s="1" t="s">
        <v>132</v>
      </c>
      <c r="K18" s="1" t="s">
        <v>133</v>
      </c>
      <c r="L18" s="1" t="s">
        <v>134</v>
      </c>
      <c r="M18" s="1"/>
      <c r="N18" s="1"/>
      <c r="O18" s="1" t="s">
        <v>107</v>
      </c>
      <c r="P18" s="1"/>
      <c r="Q18" s="1"/>
      <c r="R18" s="1" t="s">
        <v>107</v>
      </c>
      <c r="S18" s="1" t="s">
        <v>108</v>
      </c>
      <c r="T18" s="1" t="s">
        <v>109</v>
      </c>
      <c r="U18" s="1" t="s">
        <v>110</v>
      </c>
      <c r="V18" s="1" t="s">
        <v>111</v>
      </c>
      <c r="W18" s="1"/>
      <c r="X18" s="1"/>
      <c r="Y18" s="1"/>
      <c r="Z18" s="1"/>
      <c r="AA18" s="1"/>
      <c r="AB18" s="1"/>
      <c r="AC18" s="1"/>
      <c r="AD18" s="1"/>
      <c r="AE18" s="8">
        <v>1408000</v>
      </c>
      <c r="AF18" s="8">
        <v>731136</v>
      </c>
      <c r="AG18" s="8">
        <v>1075200</v>
      </c>
      <c r="AH18" s="8">
        <v>1806336</v>
      </c>
      <c r="AI18" s="8">
        <v>1935360</v>
      </c>
      <c r="AJ18" s="8">
        <v>1075200</v>
      </c>
      <c r="AK18" s="8">
        <v>3010560</v>
      </c>
      <c r="AL18" s="8">
        <v>832000</v>
      </c>
      <c r="AM18" s="8">
        <v>1164800</v>
      </c>
      <c r="AN18" s="8">
        <v>896000</v>
      </c>
      <c r="AO18" s="8">
        <v>1254400</v>
      </c>
      <c r="AP18" s="8">
        <v>1030400</v>
      </c>
      <c r="AQ18" s="1">
        <v>2483200</v>
      </c>
      <c r="AR18" s="8">
        <f t="shared" si="0"/>
        <v>1806336</v>
      </c>
      <c r="AS18"/>
    </row>
    <row r="19" spans="1:45" x14ac:dyDescent="0.25">
      <c r="A19" s="1" t="s">
        <v>98</v>
      </c>
      <c r="B19" s="1" t="s">
        <v>99</v>
      </c>
      <c r="C19" s="1" t="s">
        <v>100</v>
      </c>
      <c r="D19" s="1" t="s">
        <v>101</v>
      </c>
      <c r="E19" s="1" t="s">
        <v>102</v>
      </c>
      <c r="F19" s="1" t="s">
        <v>103</v>
      </c>
      <c r="G19" s="1" t="s">
        <v>104</v>
      </c>
      <c r="H19" s="1" t="s">
        <v>105</v>
      </c>
      <c r="I19" s="1" t="s">
        <v>106</v>
      </c>
      <c r="J19" s="1" t="s">
        <v>132</v>
      </c>
      <c r="K19" s="1" t="s">
        <v>133</v>
      </c>
      <c r="L19" s="1" t="s">
        <v>134</v>
      </c>
      <c r="M19" s="1"/>
      <c r="N19" s="1"/>
      <c r="O19" s="1" t="s">
        <v>107</v>
      </c>
      <c r="P19" s="1"/>
      <c r="Q19" s="1"/>
      <c r="R19" s="1" t="s">
        <v>107</v>
      </c>
      <c r="S19" s="1" t="s">
        <v>108</v>
      </c>
      <c r="T19" s="1" t="s">
        <v>109</v>
      </c>
      <c r="U19" s="1" t="s">
        <v>119</v>
      </c>
      <c r="V19" s="1" t="s">
        <v>120</v>
      </c>
      <c r="W19" s="1"/>
      <c r="X19" s="1"/>
      <c r="Y19" s="1"/>
      <c r="Z19" s="1"/>
      <c r="AA19" s="1"/>
      <c r="AB19" s="1"/>
      <c r="AC19" s="1"/>
      <c r="AD19" s="1"/>
      <c r="AE19" s="8">
        <v>5984000</v>
      </c>
      <c r="AF19" s="8">
        <v>3107328</v>
      </c>
      <c r="AG19" s="8">
        <v>4569600</v>
      </c>
      <c r="AH19" s="8">
        <v>7676928</v>
      </c>
      <c r="AI19" s="8">
        <v>8225280</v>
      </c>
      <c r="AJ19" s="8">
        <v>4569600</v>
      </c>
      <c r="AK19" s="8">
        <v>12794880</v>
      </c>
      <c r="AL19" s="8">
        <v>3536000</v>
      </c>
      <c r="AM19" s="8">
        <v>4950400</v>
      </c>
      <c r="AN19" s="8">
        <v>3808000</v>
      </c>
      <c r="AO19" s="8">
        <v>5331200</v>
      </c>
      <c r="AP19" s="8">
        <v>4379200</v>
      </c>
      <c r="AQ19" s="1">
        <v>10553600</v>
      </c>
      <c r="AR19" s="8">
        <f t="shared" si="0"/>
        <v>7676928</v>
      </c>
      <c r="AS19"/>
    </row>
    <row r="20" spans="1:45" x14ac:dyDescent="0.25">
      <c r="A20" s="1" t="s">
        <v>98</v>
      </c>
      <c r="B20" s="1" t="s">
        <v>99</v>
      </c>
      <c r="C20" s="1" t="s">
        <v>100</v>
      </c>
      <c r="D20" s="1" t="s">
        <v>101</v>
      </c>
      <c r="E20" s="1" t="s">
        <v>102</v>
      </c>
      <c r="F20" s="1" t="s">
        <v>103</v>
      </c>
      <c r="G20" s="1" t="s">
        <v>135</v>
      </c>
      <c r="H20" s="1" t="s">
        <v>136</v>
      </c>
      <c r="I20" s="1" t="s">
        <v>137</v>
      </c>
      <c r="J20" s="1"/>
      <c r="K20" s="1"/>
      <c r="L20" s="1" t="s">
        <v>107</v>
      </c>
      <c r="M20" s="1"/>
      <c r="N20" s="1"/>
      <c r="O20" s="1" t="s">
        <v>107</v>
      </c>
      <c r="P20" s="1"/>
      <c r="Q20" s="1"/>
      <c r="R20" s="1" t="s">
        <v>107</v>
      </c>
      <c r="S20" s="1" t="s">
        <v>108</v>
      </c>
      <c r="T20" s="1" t="s">
        <v>109</v>
      </c>
      <c r="U20" s="1" t="s">
        <v>110</v>
      </c>
      <c r="V20" s="1" t="s">
        <v>111</v>
      </c>
      <c r="W20" s="1"/>
      <c r="X20" s="1"/>
      <c r="Y20" s="1"/>
      <c r="Z20" s="1"/>
      <c r="AA20" s="1"/>
      <c r="AB20" s="1"/>
      <c r="AC20" s="1"/>
      <c r="AD20" s="1"/>
      <c r="AE20" s="8">
        <v>4096000</v>
      </c>
      <c r="AF20" s="8">
        <v>1305600</v>
      </c>
      <c r="AG20" s="8">
        <v>1920000</v>
      </c>
      <c r="AH20" s="8">
        <v>3225600</v>
      </c>
      <c r="AI20" s="8">
        <v>3456000</v>
      </c>
      <c r="AJ20" s="8">
        <v>1920000</v>
      </c>
      <c r="AK20" s="8">
        <v>5376000</v>
      </c>
      <c r="AL20" s="8">
        <v>1664000</v>
      </c>
      <c r="AM20" s="8">
        <v>2080000</v>
      </c>
      <c r="AN20" s="8">
        <v>1792000</v>
      </c>
      <c r="AO20" s="8">
        <v>2240000</v>
      </c>
      <c r="AP20" s="8">
        <v>2060800</v>
      </c>
      <c r="AQ20" s="1">
        <v>6016000</v>
      </c>
      <c r="AR20" s="8">
        <f t="shared" si="0"/>
        <v>3225600</v>
      </c>
      <c r="AS20"/>
    </row>
    <row r="21" spans="1:45" x14ac:dyDescent="0.25">
      <c r="A21" s="1" t="s">
        <v>98</v>
      </c>
      <c r="B21" s="1" t="s">
        <v>99</v>
      </c>
      <c r="C21" s="1" t="s">
        <v>100</v>
      </c>
      <c r="D21" s="1" t="s">
        <v>101</v>
      </c>
      <c r="E21" s="1" t="s">
        <v>102</v>
      </c>
      <c r="F21" s="1" t="s">
        <v>103</v>
      </c>
      <c r="G21" s="1" t="s">
        <v>135</v>
      </c>
      <c r="H21" s="1" t="s">
        <v>136</v>
      </c>
      <c r="I21" s="1" t="s">
        <v>137</v>
      </c>
      <c r="J21" s="1"/>
      <c r="K21" s="1"/>
      <c r="L21" s="1" t="s">
        <v>107</v>
      </c>
      <c r="M21" s="1"/>
      <c r="N21" s="1"/>
      <c r="O21" s="1" t="s">
        <v>107</v>
      </c>
      <c r="P21" s="1"/>
      <c r="Q21" s="1"/>
      <c r="R21" s="1" t="s">
        <v>107</v>
      </c>
      <c r="S21" s="1" t="s">
        <v>108</v>
      </c>
      <c r="T21" s="1" t="s">
        <v>109</v>
      </c>
      <c r="U21" s="1" t="s">
        <v>119</v>
      </c>
      <c r="V21" s="1" t="s">
        <v>120</v>
      </c>
      <c r="W21" s="1"/>
      <c r="X21" s="1"/>
      <c r="Y21" s="1"/>
      <c r="Z21" s="1"/>
      <c r="AA21" s="1"/>
      <c r="AB21" s="1"/>
      <c r="AC21" s="1"/>
      <c r="AD21" s="1"/>
      <c r="AE21" s="8">
        <v>23552000</v>
      </c>
      <c r="AF21" s="8">
        <v>7507200</v>
      </c>
      <c r="AG21" s="8">
        <v>11040000</v>
      </c>
      <c r="AH21" s="8">
        <v>18547200</v>
      </c>
      <c r="AI21" s="8">
        <v>19872000</v>
      </c>
      <c r="AJ21" s="8">
        <v>11040000</v>
      </c>
      <c r="AK21" s="8">
        <v>30912000</v>
      </c>
      <c r="AL21" s="8">
        <v>9568000</v>
      </c>
      <c r="AM21" s="8">
        <v>11960000</v>
      </c>
      <c r="AN21" s="8">
        <v>10304000</v>
      </c>
      <c r="AO21" s="8">
        <v>12880000</v>
      </c>
      <c r="AP21" s="8">
        <v>11849600</v>
      </c>
      <c r="AQ21" s="1">
        <v>34592000</v>
      </c>
      <c r="AR21" s="8">
        <f t="shared" si="0"/>
        <v>18547200</v>
      </c>
      <c r="AS21"/>
    </row>
    <row r="22" spans="1:45" x14ac:dyDescent="0.25">
      <c r="A22" s="1" t="s">
        <v>98</v>
      </c>
      <c r="B22" s="1" t="s">
        <v>99</v>
      </c>
      <c r="C22" s="1" t="s">
        <v>100</v>
      </c>
      <c r="D22" s="1" t="s">
        <v>101</v>
      </c>
      <c r="E22" s="1" t="s">
        <v>102</v>
      </c>
      <c r="F22" s="1" t="s">
        <v>103</v>
      </c>
      <c r="G22" s="1" t="s">
        <v>135</v>
      </c>
      <c r="H22" s="1" t="s">
        <v>136</v>
      </c>
      <c r="I22" s="1" t="s">
        <v>137</v>
      </c>
      <c r="J22" s="1"/>
      <c r="K22" s="1"/>
      <c r="L22" s="1" t="s">
        <v>107</v>
      </c>
      <c r="M22" s="1"/>
      <c r="N22" s="1"/>
      <c r="O22" s="1" t="s">
        <v>107</v>
      </c>
      <c r="P22" s="1"/>
      <c r="Q22" s="1"/>
      <c r="R22" s="1" t="s">
        <v>107</v>
      </c>
      <c r="S22" s="1" t="s">
        <v>108</v>
      </c>
      <c r="T22" s="1" t="s">
        <v>109</v>
      </c>
      <c r="U22" s="1" t="s">
        <v>138</v>
      </c>
      <c r="V22" s="1" t="s">
        <v>139</v>
      </c>
      <c r="W22" s="1"/>
      <c r="X22" s="1"/>
      <c r="Y22" s="1"/>
      <c r="Z22" s="1"/>
      <c r="AA22" s="1"/>
      <c r="AB22" s="1"/>
      <c r="AC22" s="1"/>
      <c r="AD22" s="1"/>
      <c r="AE22" s="8">
        <v>1024000</v>
      </c>
      <c r="AF22" s="8">
        <v>326400</v>
      </c>
      <c r="AG22" s="8">
        <v>0</v>
      </c>
      <c r="AH22" s="8">
        <v>326400</v>
      </c>
      <c r="AI22" s="8">
        <v>864000</v>
      </c>
      <c r="AJ22" s="8">
        <v>0</v>
      </c>
      <c r="AK22" s="8">
        <v>864000</v>
      </c>
      <c r="AL22" s="8">
        <v>416000</v>
      </c>
      <c r="AM22" s="8">
        <v>520000</v>
      </c>
      <c r="AN22" s="8">
        <v>448000</v>
      </c>
      <c r="AO22" s="8">
        <v>560000</v>
      </c>
      <c r="AP22" s="8">
        <v>515200</v>
      </c>
      <c r="AQ22" s="1">
        <v>1024000</v>
      </c>
      <c r="AR22" s="8">
        <f t="shared" si="0"/>
        <v>326400</v>
      </c>
      <c r="AS22"/>
    </row>
    <row r="23" spans="1:45" x14ac:dyDescent="0.25">
      <c r="A23" s="1" t="s">
        <v>98</v>
      </c>
      <c r="B23" s="1" t="s">
        <v>99</v>
      </c>
      <c r="C23" s="1" t="s">
        <v>100</v>
      </c>
      <c r="D23" s="1" t="s">
        <v>101</v>
      </c>
      <c r="E23" s="1" t="s">
        <v>102</v>
      </c>
      <c r="F23" s="1" t="s">
        <v>103</v>
      </c>
      <c r="G23" s="1" t="s">
        <v>135</v>
      </c>
      <c r="H23" s="1" t="s">
        <v>136</v>
      </c>
      <c r="I23" s="1" t="s">
        <v>137</v>
      </c>
      <c r="J23" s="1" t="s">
        <v>140</v>
      </c>
      <c r="K23" s="1" t="s">
        <v>130</v>
      </c>
      <c r="L23" s="1" t="s">
        <v>141</v>
      </c>
      <c r="M23" s="1"/>
      <c r="N23" s="1"/>
      <c r="O23" s="1" t="s">
        <v>107</v>
      </c>
      <c r="P23" s="1"/>
      <c r="Q23" s="1"/>
      <c r="R23" s="1" t="s">
        <v>107</v>
      </c>
      <c r="S23" s="1" t="s">
        <v>108</v>
      </c>
      <c r="T23" s="1" t="s">
        <v>109</v>
      </c>
      <c r="U23" s="1" t="s">
        <v>110</v>
      </c>
      <c r="V23" s="1" t="s">
        <v>111</v>
      </c>
      <c r="W23" s="1"/>
      <c r="X23" s="1"/>
      <c r="Y23" s="1"/>
      <c r="Z23" s="1"/>
      <c r="AA23" s="1"/>
      <c r="AB23" s="1"/>
      <c r="AC23" s="1"/>
      <c r="AD23" s="1"/>
      <c r="AE23" s="8">
        <v>1408000</v>
      </c>
      <c r="AF23" s="8">
        <v>1148928</v>
      </c>
      <c r="AG23" s="8">
        <v>1689600</v>
      </c>
      <c r="AH23" s="8">
        <v>2838528</v>
      </c>
      <c r="AI23" s="8">
        <v>3041280</v>
      </c>
      <c r="AJ23" s="8">
        <v>1689600</v>
      </c>
      <c r="AK23" s="8">
        <v>4730880</v>
      </c>
      <c r="AL23" s="8">
        <v>832000</v>
      </c>
      <c r="AM23" s="8">
        <v>1830400</v>
      </c>
      <c r="AN23" s="8">
        <v>896000</v>
      </c>
      <c r="AO23" s="8">
        <v>1971200</v>
      </c>
      <c r="AP23" s="8">
        <v>1030400</v>
      </c>
      <c r="AQ23" s="1">
        <v>3097600</v>
      </c>
      <c r="AR23" s="8">
        <f t="shared" si="0"/>
        <v>2838528</v>
      </c>
      <c r="AS23"/>
    </row>
    <row r="24" spans="1:45" x14ac:dyDescent="0.25">
      <c r="A24" s="1" t="s">
        <v>98</v>
      </c>
      <c r="B24" s="1" t="s">
        <v>99</v>
      </c>
      <c r="C24" s="1" t="s">
        <v>100</v>
      </c>
      <c r="D24" s="1" t="s">
        <v>101</v>
      </c>
      <c r="E24" s="1" t="s">
        <v>102</v>
      </c>
      <c r="F24" s="1" t="s">
        <v>103</v>
      </c>
      <c r="G24" s="1" t="s">
        <v>135</v>
      </c>
      <c r="H24" s="1" t="s">
        <v>136</v>
      </c>
      <c r="I24" s="1" t="s">
        <v>137</v>
      </c>
      <c r="J24" s="1" t="s">
        <v>140</v>
      </c>
      <c r="K24" s="1" t="s">
        <v>130</v>
      </c>
      <c r="L24" s="1" t="s">
        <v>141</v>
      </c>
      <c r="M24" s="1"/>
      <c r="N24" s="1"/>
      <c r="O24" s="1" t="s">
        <v>107</v>
      </c>
      <c r="P24" s="1"/>
      <c r="Q24" s="1"/>
      <c r="R24" s="1" t="s">
        <v>107</v>
      </c>
      <c r="S24" s="1" t="s">
        <v>108</v>
      </c>
      <c r="T24" s="1" t="s">
        <v>109</v>
      </c>
      <c r="U24" s="1" t="s">
        <v>119</v>
      </c>
      <c r="V24" s="1" t="s">
        <v>120</v>
      </c>
      <c r="W24" s="1"/>
      <c r="X24" s="1"/>
      <c r="Y24" s="1"/>
      <c r="Z24" s="1"/>
      <c r="AA24" s="1"/>
      <c r="AB24" s="1"/>
      <c r="AC24" s="1"/>
      <c r="AD24" s="1"/>
      <c r="AE24" s="8">
        <v>8096000</v>
      </c>
      <c r="AF24" s="8">
        <v>6606336</v>
      </c>
      <c r="AG24" s="8">
        <v>9715200</v>
      </c>
      <c r="AH24" s="8">
        <v>16321536</v>
      </c>
      <c r="AI24" s="8">
        <v>17487360</v>
      </c>
      <c r="AJ24" s="8">
        <v>9715200</v>
      </c>
      <c r="AK24" s="8">
        <v>27202560</v>
      </c>
      <c r="AL24" s="8">
        <v>4784000</v>
      </c>
      <c r="AM24" s="8">
        <v>10524800</v>
      </c>
      <c r="AN24" s="8">
        <v>5152000</v>
      </c>
      <c r="AO24" s="8">
        <v>11334400</v>
      </c>
      <c r="AP24" s="8">
        <v>5924800</v>
      </c>
      <c r="AQ24" s="1">
        <v>17811200</v>
      </c>
      <c r="AR24" s="8">
        <f t="shared" si="0"/>
        <v>16321536</v>
      </c>
      <c r="AS24"/>
    </row>
    <row r="25" spans="1:45" x14ac:dyDescent="0.25">
      <c r="A25" s="1" t="s">
        <v>98</v>
      </c>
      <c r="B25" s="1" t="s">
        <v>99</v>
      </c>
      <c r="C25" s="1" t="s">
        <v>100</v>
      </c>
      <c r="D25" s="1" t="s">
        <v>101</v>
      </c>
      <c r="E25" s="1" t="s">
        <v>102</v>
      </c>
      <c r="F25" s="1" t="s">
        <v>103</v>
      </c>
      <c r="G25" s="1" t="s">
        <v>135</v>
      </c>
      <c r="H25" s="1" t="s">
        <v>136</v>
      </c>
      <c r="I25" s="1" t="s">
        <v>137</v>
      </c>
      <c r="J25" s="1" t="s">
        <v>140</v>
      </c>
      <c r="K25" s="1" t="s">
        <v>130</v>
      </c>
      <c r="L25" s="1" t="s">
        <v>141</v>
      </c>
      <c r="M25" s="1"/>
      <c r="N25" s="1"/>
      <c r="O25" s="1" t="s">
        <v>107</v>
      </c>
      <c r="P25" s="1"/>
      <c r="Q25" s="1"/>
      <c r="R25" s="1" t="s">
        <v>107</v>
      </c>
      <c r="S25" s="1" t="s">
        <v>108</v>
      </c>
      <c r="T25" s="1" t="s">
        <v>109</v>
      </c>
      <c r="U25" s="1" t="s">
        <v>138</v>
      </c>
      <c r="V25" s="1" t="s">
        <v>139</v>
      </c>
      <c r="W25" s="1"/>
      <c r="X25" s="1"/>
      <c r="Y25" s="1"/>
      <c r="Z25" s="1"/>
      <c r="AA25" s="1"/>
      <c r="AB25" s="1"/>
      <c r="AC25" s="1"/>
      <c r="AD25" s="1"/>
      <c r="AE25" s="8">
        <v>352000</v>
      </c>
      <c r="AF25" s="8">
        <v>287232</v>
      </c>
      <c r="AG25" s="8">
        <v>422400</v>
      </c>
      <c r="AH25" s="8">
        <v>709632</v>
      </c>
      <c r="AI25" s="8">
        <v>760320</v>
      </c>
      <c r="AJ25" s="8">
        <v>422400</v>
      </c>
      <c r="AK25" s="8">
        <v>1182720</v>
      </c>
      <c r="AL25" s="8">
        <v>208000</v>
      </c>
      <c r="AM25" s="8">
        <v>457600</v>
      </c>
      <c r="AN25" s="8">
        <v>224000</v>
      </c>
      <c r="AO25" s="8">
        <v>492800</v>
      </c>
      <c r="AP25" s="8">
        <v>257600</v>
      </c>
      <c r="AQ25" s="1">
        <v>774400</v>
      </c>
      <c r="AR25" s="8">
        <f t="shared" si="0"/>
        <v>709632</v>
      </c>
      <c r="AS25"/>
    </row>
    <row r="26" spans="1:45" x14ac:dyDescent="0.25">
      <c r="A26" s="1" t="s">
        <v>98</v>
      </c>
      <c r="B26" s="1" t="s">
        <v>99</v>
      </c>
      <c r="C26" s="1" t="s">
        <v>100</v>
      </c>
      <c r="D26" s="1" t="s">
        <v>101</v>
      </c>
      <c r="E26" s="1" t="s">
        <v>102</v>
      </c>
      <c r="F26" s="1" t="s">
        <v>103</v>
      </c>
      <c r="G26" s="1" t="s">
        <v>135</v>
      </c>
      <c r="H26" s="1" t="s">
        <v>136</v>
      </c>
      <c r="I26" s="1" t="s">
        <v>137</v>
      </c>
      <c r="J26" s="1" t="s">
        <v>142</v>
      </c>
      <c r="K26" s="1" t="s">
        <v>133</v>
      </c>
      <c r="L26" s="1" t="s">
        <v>143</v>
      </c>
      <c r="M26" s="1"/>
      <c r="N26" s="1"/>
      <c r="O26" s="1" t="s">
        <v>107</v>
      </c>
      <c r="P26" s="1"/>
      <c r="Q26" s="1"/>
      <c r="R26" s="1" t="s">
        <v>107</v>
      </c>
      <c r="S26" s="1" t="s">
        <v>108</v>
      </c>
      <c r="T26" s="1" t="s">
        <v>109</v>
      </c>
      <c r="U26" s="1" t="s">
        <v>110</v>
      </c>
      <c r="V26" s="1" t="s">
        <v>111</v>
      </c>
      <c r="W26" s="1"/>
      <c r="X26" s="1"/>
      <c r="Y26" s="1"/>
      <c r="Z26" s="1"/>
      <c r="AA26" s="1"/>
      <c r="AB26" s="1"/>
      <c r="AC26" s="1"/>
      <c r="AD26" s="1"/>
      <c r="AE26" s="8">
        <v>1408000</v>
      </c>
      <c r="AF26" s="8">
        <v>1148928</v>
      </c>
      <c r="AG26" s="8">
        <v>1689600</v>
      </c>
      <c r="AH26" s="8">
        <v>2838528</v>
      </c>
      <c r="AI26" s="8">
        <v>3041280</v>
      </c>
      <c r="AJ26" s="8">
        <v>1689600</v>
      </c>
      <c r="AK26" s="8">
        <v>4730880</v>
      </c>
      <c r="AL26" s="8">
        <v>832000</v>
      </c>
      <c r="AM26" s="8">
        <v>1830400</v>
      </c>
      <c r="AN26" s="8">
        <v>896000</v>
      </c>
      <c r="AO26" s="8">
        <v>1971200</v>
      </c>
      <c r="AP26" s="8">
        <v>1030400</v>
      </c>
      <c r="AQ26" s="1">
        <v>3097600</v>
      </c>
      <c r="AR26" s="8">
        <f t="shared" si="0"/>
        <v>2838528</v>
      </c>
      <c r="AS26"/>
    </row>
    <row r="27" spans="1:45" x14ac:dyDescent="0.25">
      <c r="A27" s="1" t="s">
        <v>98</v>
      </c>
      <c r="B27" s="1" t="s">
        <v>99</v>
      </c>
      <c r="C27" s="1" t="s">
        <v>100</v>
      </c>
      <c r="D27" s="1" t="s">
        <v>101</v>
      </c>
      <c r="E27" s="1" t="s">
        <v>102</v>
      </c>
      <c r="F27" s="1" t="s">
        <v>103</v>
      </c>
      <c r="G27" s="1" t="s">
        <v>135</v>
      </c>
      <c r="H27" s="1" t="s">
        <v>136</v>
      </c>
      <c r="I27" s="1" t="s">
        <v>137</v>
      </c>
      <c r="J27" s="1" t="s">
        <v>142</v>
      </c>
      <c r="K27" s="1" t="s">
        <v>133</v>
      </c>
      <c r="L27" s="1" t="s">
        <v>143</v>
      </c>
      <c r="M27" s="1"/>
      <c r="N27" s="1"/>
      <c r="O27" s="1" t="s">
        <v>107</v>
      </c>
      <c r="P27" s="1"/>
      <c r="Q27" s="1"/>
      <c r="R27" s="1" t="s">
        <v>107</v>
      </c>
      <c r="S27" s="1" t="s">
        <v>108</v>
      </c>
      <c r="T27" s="1" t="s">
        <v>109</v>
      </c>
      <c r="U27" s="1" t="s">
        <v>119</v>
      </c>
      <c r="V27" s="1" t="s">
        <v>120</v>
      </c>
      <c r="W27" s="1"/>
      <c r="X27" s="1"/>
      <c r="Y27" s="1"/>
      <c r="Z27" s="1"/>
      <c r="AA27" s="1"/>
      <c r="AB27" s="1"/>
      <c r="AC27" s="1"/>
      <c r="AD27" s="1"/>
      <c r="AE27" s="8">
        <v>8096000</v>
      </c>
      <c r="AF27" s="8">
        <v>6606336</v>
      </c>
      <c r="AG27" s="8">
        <v>9715200</v>
      </c>
      <c r="AH27" s="8">
        <v>16321536</v>
      </c>
      <c r="AI27" s="8">
        <v>17487360</v>
      </c>
      <c r="AJ27" s="8">
        <v>9715200</v>
      </c>
      <c r="AK27" s="8">
        <v>27202560</v>
      </c>
      <c r="AL27" s="8">
        <v>4784000</v>
      </c>
      <c r="AM27" s="8">
        <v>10524800</v>
      </c>
      <c r="AN27" s="8">
        <v>5152000</v>
      </c>
      <c r="AO27" s="8">
        <v>11334400</v>
      </c>
      <c r="AP27" s="8">
        <v>5924800</v>
      </c>
      <c r="AQ27" s="1">
        <v>17811200</v>
      </c>
      <c r="AR27" s="8">
        <f t="shared" si="0"/>
        <v>16321536</v>
      </c>
      <c r="AS27"/>
    </row>
    <row r="28" spans="1:45" x14ac:dyDescent="0.25">
      <c r="A28" s="1" t="s">
        <v>98</v>
      </c>
      <c r="B28" s="1" t="s">
        <v>99</v>
      </c>
      <c r="C28" s="1" t="s">
        <v>100</v>
      </c>
      <c r="D28" s="1" t="s">
        <v>101</v>
      </c>
      <c r="E28" s="1" t="s">
        <v>102</v>
      </c>
      <c r="F28" s="1" t="s">
        <v>103</v>
      </c>
      <c r="G28" s="1" t="s">
        <v>135</v>
      </c>
      <c r="H28" s="1" t="s">
        <v>136</v>
      </c>
      <c r="I28" s="1" t="s">
        <v>137</v>
      </c>
      <c r="J28" s="1" t="s">
        <v>142</v>
      </c>
      <c r="K28" s="1" t="s">
        <v>133</v>
      </c>
      <c r="L28" s="1" t="s">
        <v>143</v>
      </c>
      <c r="M28" s="1"/>
      <c r="N28" s="1"/>
      <c r="O28" s="1" t="s">
        <v>107</v>
      </c>
      <c r="P28" s="1"/>
      <c r="Q28" s="1"/>
      <c r="R28" s="1" t="s">
        <v>107</v>
      </c>
      <c r="S28" s="1" t="s">
        <v>108</v>
      </c>
      <c r="T28" s="1" t="s">
        <v>109</v>
      </c>
      <c r="U28" s="1" t="s">
        <v>138</v>
      </c>
      <c r="V28" s="1" t="s">
        <v>139</v>
      </c>
      <c r="W28" s="1"/>
      <c r="X28" s="1"/>
      <c r="Y28" s="1"/>
      <c r="Z28" s="1"/>
      <c r="AA28" s="1"/>
      <c r="AB28" s="1"/>
      <c r="AC28" s="1"/>
      <c r="AD28" s="1"/>
      <c r="AE28" s="8">
        <v>342000</v>
      </c>
      <c r="AF28" s="8">
        <v>287232</v>
      </c>
      <c r="AG28" s="8">
        <v>422400</v>
      </c>
      <c r="AH28" s="8">
        <v>709632</v>
      </c>
      <c r="AI28" s="8">
        <v>760320</v>
      </c>
      <c r="AJ28" s="8">
        <v>422400</v>
      </c>
      <c r="AK28" s="8">
        <v>1182720</v>
      </c>
      <c r="AL28" s="8">
        <v>208000</v>
      </c>
      <c r="AM28" s="8">
        <v>457600</v>
      </c>
      <c r="AN28" s="8">
        <v>224000</v>
      </c>
      <c r="AO28" s="8">
        <v>492800</v>
      </c>
      <c r="AP28" s="8">
        <v>257600</v>
      </c>
      <c r="AQ28" s="1">
        <v>764400</v>
      </c>
      <c r="AR28" s="8">
        <f t="shared" si="0"/>
        <v>709632</v>
      </c>
      <c r="AS28"/>
    </row>
    <row r="29" spans="1:45" x14ac:dyDescent="0.25">
      <c r="A29" s="1" t="s">
        <v>98</v>
      </c>
      <c r="B29" s="1" t="s">
        <v>99</v>
      </c>
      <c r="C29" s="1" t="s">
        <v>100</v>
      </c>
      <c r="D29" s="1" t="s">
        <v>101</v>
      </c>
      <c r="E29" s="1" t="s">
        <v>102</v>
      </c>
      <c r="F29" s="1" t="s">
        <v>103</v>
      </c>
      <c r="G29" s="1" t="s">
        <v>135</v>
      </c>
      <c r="H29" s="1" t="s">
        <v>136</v>
      </c>
      <c r="I29" s="1" t="s">
        <v>137</v>
      </c>
      <c r="J29" s="1" t="s">
        <v>144</v>
      </c>
      <c r="K29" s="1" t="s">
        <v>124</v>
      </c>
      <c r="L29" s="1" t="s">
        <v>145</v>
      </c>
      <c r="M29" s="1"/>
      <c r="N29" s="1"/>
      <c r="O29" s="1" t="s">
        <v>107</v>
      </c>
      <c r="P29" s="1"/>
      <c r="Q29" s="1"/>
      <c r="R29" s="1" t="s">
        <v>107</v>
      </c>
      <c r="S29" s="1" t="s">
        <v>108</v>
      </c>
      <c r="T29" s="1" t="s">
        <v>109</v>
      </c>
      <c r="U29" s="1" t="s">
        <v>110</v>
      </c>
      <c r="V29" s="1" t="s">
        <v>111</v>
      </c>
      <c r="W29" s="1"/>
      <c r="X29" s="1"/>
      <c r="Y29" s="1"/>
      <c r="Z29" s="1"/>
      <c r="AA29" s="1"/>
      <c r="AB29" s="1"/>
      <c r="AC29" s="1"/>
      <c r="AD29" s="1"/>
      <c r="AE29" s="8">
        <v>1408000</v>
      </c>
      <c r="AF29" s="8">
        <v>1148928</v>
      </c>
      <c r="AG29" s="8">
        <v>1689600</v>
      </c>
      <c r="AH29" s="8">
        <v>2838528</v>
      </c>
      <c r="AI29" s="8">
        <v>3041280</v>
      </c>
      <c r="AJ29" s="8">
        <v>1689600</v>
      </c>
      <c r="AK29" s="8">
        <v>4730880</v>
      </c>
      <c r="AL29" s="8">
        <v>832000</v>
      </c>
      <c r="AM29" s="8">
        <v>1830400</v>
      </c>
      <c r="AN29" s="8">
        <v>896000</v>
      </c>
      <c r="AO29" s="8">
        <v>1971200</v>
      </c>
      <c r="AP29" s="8">
        <v>1030400</v>
      </c>
      <c r="AQ29" s="1">
        <v>3097600</v>
      </c>
      <c r="AR29" s="8">
        <f t="shared" si="0"/>
        <v>2838528</v>
      </c>
      <c r="AS29"/>
    </row>
    <row r="30" spans="1:45" x14ac:dyDescent="0.25">
      <c r="A30" s="1" t="s">
        <v>98</v>
      </c>
      <c r="B30" s="1" t="s">
        <v>99</v>
      </c>
      <c r="C30" s="1" t="s">
        <v>100</v>
      </c>
      <c r="D30" s="1" t="s">
        <v>101</v>
      </c>
      <c r="E30" s="1" t="s">
        <v>102</v>
      </c>
      <c r="F30" s="1" t="s">
        <v>103</v>
      </c>
      <c r="G30" s="1" t="s">
        <v>135</v>
      </c>
      <c r="H30" s="1" t="s">
        <v>136</v>
      </c>
      <c r="I30" s="1" t="s">
        <v>137</v>
      </c>
      <c r="J30" s="1" t="s">
        <v>144</v>
      </c>
      <c r="K30" s="1" t="s">
        <v>124</v>
      </c>
      <c r="L30" s="1" t="s">
        <v>145</v>
      </c>
      <c r="M30" s="1"/>
      <c r="N30" s="1"/>
      <c r="O30" s="1" t="s">
        <v>107</v>
      </c>
      <c r="P30" s="1"/>
      <c r="Q30" s="1"/>
      <c r="R30" s="1" t="s">
        <v>107</v>
      </c>
      <c r="S30" s="1" t="s">
        <v>108</v>
      </c>
      <c r="T30" s="1" t="s">
        <v>109</v>
      </c>
      <c r="U30" s="1" t="s">
        <v>119</v>
      </c>
      <c r="V30" s="1" t="s">
        <v>120</v>
      </c>
      <c r="W30" s="1"/>
      <c r="X30" s="1"/>
      <c r="Y30" s="1"/>
      <c r="Z30" s="1"/>
      <c r="AA30" s="1"/>
      <c r="AB30" s="1"/>
      <c r="AC30" s="1"/>
      <c r="AD30" s="1"/>
      <c r="AE30" s="8">
        <v>8096000</v>
      </c>
      <c r="AF30" s="8">
        <v>6606336</v>
      </c>
      <c r="AG30" s="8">
        <v>9715200</v>
      </c>
      <c r="AH30" s="8">
        <v>16321536</v>
      </c>
      <c r="AI30" s="8">
        <v>17487360</v>
      </c>
      <c r="AJ30" s="8">
        <v>9715200</v>
      </c>
      <c r="AK30" s="8">
        <v>27202560</v>
      </c>
      <c r="AL30" s="8">
        <v>4784000</v>
      </c>
      <c r="AM30" s="8">
        <v>10524800</v>
      </c>
      <c r="AN30" s="8">
        <v>5152000</v>
      </c>
      <c r="AO30" s="8">
        <v>11334400</v>
      </c>
      <c r="AP30" s="8">
        <v>5924800</v>
      </c>
      <c r="AQ30" s="1">
        <v>17811200</v>
      </c>
      <c r="AR30" s="8">
        <f t="shared" si="0"/>
        <v>16321536</v>
      </c>
      <c r="AS30"/>
    </row>
    <row r="31" spans="1:45" x14ac:dyDescent="0.25">
      <c r="A31" s="1" t="s">
        <v>98</v>
      </c>
      <c r="B31" s="1" t="s">
        <v>99</v>
      </c>
      <c r="C31" s="1" t="s">
        <v>100</v>
      </c>
      <c r="D31" s="1" t="s">
        <v>101</v>
      </c>
      <c r="E31" s="1" t="s">
        <v>102</v>
      </c>
      <c r="F31" s="1" t="s">
        <v>103</v>
      </c>
      <c r="G31" s="1" t="s">
        <v>135</v>
      </c>
      <c r="H31" s="1" t="s">
        <v>136</v>
      </c>
      <c r="I31" s="1" t="s">
        <v>137</v>
      </c>
      <c r="J31" s="1" t="s">
        <v>144</v>
      </c>
      <c r="K31" s="1" t="s">
        <v>124</v>
      </c>
      <c r="L31" s="1" t="s">
        <v>145</v>
      </c>
      <c r="M31" s="1"/>
      <c r="N31" s="1"/>
      <c r="O31" s="1" t="s">
        <v>107</v>
      </c>
      <c r="P31" s="1"/>
      <c r="Q31" s="1"/>
      <c r="R31" s="1" t="s">
        <v>107</v>
      </c>
      <c r="S31" s="1" t="s">
        <v>108</v>
      </c>
      <c r="T31" s="1" t="s">
        <v>109</v>
      </c>
      <c r="U31" s="1" t="s">
        <v>138</v>
      </c>
      <c r="V31" s="1" t="s">
        <v>139</v>
      </c>
      <c r="W31" s="1"/>
      <c r="X31" s="1"/>
      <c r="Y31" s="1"/>
      <c r="Z31" s="1"/>
      <c r="AA31" s="1"/>
      <c r="AB31" s="1"/>
      <c r="AC31" s="1"/>
      <c r="AD31" s="1"/>
      <c r="AE31" s="8">
        <v>352000</v>
      </c>
      <c r="AF31" s="8">
        <v>287232</v>
      </c>
      <c r="AG31" s="8">
        <v>422400</v>
      </c>
      <c r="AH31" s="8">
        <v>709632</v>
      </c>
      <c r="AI31" s="8">
        <v>760320</v>
      </c>
      <c r="AJ31" s="8">
        <v>422400</v>
      </c>
      <c r="AK31" s="8">
        <v>1182720</v>
      </c>
      <c r="AL31" s="8">
        <v>208000</v>
      </c>
      <c r="AM31" s="8">
        <v>457600</v>
      </c>
      <c r="AN31" s="8">
        <v>224000</v>
      </c>
      <c r="AO31" s="8">
        <v>492800</v>
      </c>
      <c r="AP31" s="8">
        <v>257600</v>
      </c>
      <c r="AQ31" s="1">
        <v>774400</v>
      </c>
      <c r="AR31" s="8">
        <f t="shared" si="0"/>
        <v>709632</v>
      </c>
      <c r="AS31"/>
    </row>
    <row r="32" spans="1:45" x14ac:dyDescent="0.25">
      <c r="A32" s="1" t="s">
        <v>98</v>
      </c>
      <c r="B32" s="1" t="s">
        <v>99</v>
      </c>
      <c r="C32" s="1" t="s">
        <v>100</v>
      </c>
      <c r="D32" s="1" t="s">
        <v>101</v>
      </c>
      <c r="E32" s="1" t="s">
        <v>102</v>
      </c>
      <c r="F32" s="1" t="s">
        <v>103</v>
      </c>
      <c r="G32" s="1" t="s">
        <v>135</v>
      </c>
      <c r="H32" s="1" t="s">
        <v>136</v>
      </c>
      <c r="I32" s="1" t="s">
        <v>137</v>
      </c>
      <c r="J32" s="1" t="s">
        <v>146</v>
      </c>
      <c r="K32" s="1" t="s">
        <v>127</v>
      </c>
      <c r="L32" s="1" t="s">
        <v>147</v>
      </c>
      <c r="M32" s="1"/>
      <c r="N32" s="1"/>
      <c r="O32" s="1" t="s">
        <v>107</v>
      </c>
      <c r="P32" s="1"/>
      <c r="Q32" s="1"/>
      <c r="R32" s="1" t="s">
        <v>107</v>
      </c>
      <c r="S32" s="1" t="s">
        <v>108</v>
      </c>
      <c r="T32" s="1" t="s">
        <v>109</v>
      </c>
      <c r="U32" s="1" t="s">
        <v>110</v>
      </c>
      <c r="V32" s="1" t="s">
        <v>111</v>
      </c>
      <c r="W32" s="1"/>
      <c r="X32" s="1"/>
      <c r="Y32" s="1"/>
      <c r="Z32" s="1"/>
      <c r="AA32" s="1"/>
      <c r="AB32" s="1"/>
      <c r="AC32" s="1"/>
      <c r="AD32" s="1"/>
      <c r="AE32" s="8">
        <v>2816000</v>
      </c>
      <c r="AF32" s="8">
        <v>2297856</v>
      </c>
      <c r="AG32" s="8">
        <v>3379200</v>
      </c>
      <c r="AH32" s="8">
        <v>5677056</v>
      </c>
      <c r="AI32" s="8">
        <v>6082560</v>
      </c>
      <c r="AJ32" s="8">
        <v>3379200</v>
      </c>
      <c r="AK32" s="8">
        <v>9461760</v>
      </c>
      <c r="AL32" s="8">
        <v>1664000</v>
      </c>
      <c r="AM32" s="8">
        <v>3660800</v>
      </c>
      <c r="AN32" s="8">
        <v>1792000</v>
      </c>
      <c r="AO32" s="8">
        <v>3942400</v>
      </c>
      <c r="AP32" s="8">
        <v>2060800</v>
      </c>
      <c r="AQ32" s="1">
        <v>6195200</v>
      </c>
      <c r="AR32" s="8">
        <f t="shared" si="0"/>
        <v>5677056</v>
      </c>
      <c r="AS32"/>
    </row>
    <row r="33" spans="1:45" x14ac:dyDescent="0.25">
      <c r="A33" s="1" t="s">
        <v>98</v>
      </c>
      <c r="B33" s="1" t="s">
        <v>99</v>
      </c>
      <c r="C33" s="1" t="s">
        <v>100</v>
      </c>
      <c r="D33" s="1" t="s">
        <v>101</v>
      </c>
      <c r="E33" s="1" t="s">
        <v>102</v>
      </c>
      <c r="F33" s="1" t="s">
        <v>103</v>
      </c>
      <c r="G33" s="1" t="s">
        <v>135</v>
      </c>
      <c r="H33" s="1" t="s">
        <v>136</v>
      </c>
      <c r="I33" s="1" t="s">
        <v>137</v>
      </c>
      <c r="J33" s="1" t="s">
        <v>146</v>
      </c>
      <c r="K33" s="1" t="s">
        <v>127</v>
      </c>
      <c r="L33" s="1" t="s">
        <v>147</v>
      </c>
      <c r="M33" s="1"/>
      <c r="N33" s="1"/>
      <c r="O33" s="1" t="s">
        <v>107</v>
      </c>
      <c r="P33" s="1"/>
      <c r="Q33" s="1"/>
      <c r="R33" s="1" t="s">
        <v>107</v>
      </c>
      <c r="S33" s="1" t="s">
        <v>108</v>
      </c>
      <c r="T33" s="1" t="s">
        <v>109</v>
      </c>
      <c r="U33" s="1" t="s">
        <v>119</v>
      </c>
      <c r="V33" s="1" t="s">
        <v>120</v>
      </c>
      <c r="W33" s="1"/>
      <c r="X33" s="1"/>
      <c r="Y33" s="1"/>
      <c r="Z33" s="1"/>
      <c r="AA33" s="1"/>
      <c r="AB33" s="1"/>
      <c r="AC33" s="1"/>
      <c r="AD33" s="1"/>
      <c r="AE33" s="8">
        <v>16192000</v>
      </c>
      <c r="AF33" s="8">
        <v>13212672</v>
      </c>
      <c r="AG33" s="8">
        <v>19430400</v>
      </c>
      <c r="AH33" s="8">
        <v>32643072</v>
      </c>
      <c r="AI33" s="8">
        <v>34974720</v>
      </c>
      <c r="AJ33" s="8">
        <v>19430400</v>
      </c>
      <c r="AK33" s="8">
        <v>54405120</v>
      </c>
      <c r="AL33" s="8">
        <v>9568000</v>
      </c>
      <c r="AM33" s="8">
        <v>21049600</v>
      </c>
      <c r="AN33" s="8">
        <v>10304000</v>
      </c>
      <c r="AO33" s="8">
        <v>22668800</v>
      </c>
      <c r="AP33" s="8">
        <v>11849600</v>
      </c>
      <c r="AQ33" s="1">
        <v>35622400</v>
      </c>
      <c r="AR33" s="8">
        <f t="shared" si="0"/>
        <v>32643072</v>
      </c>
      <c r="AS33"/>
    </row>
    <row r="34" spans="1:45" x14ac:dyDescent="0.25">
      <c r="A34" s="1" t="s">
        <v>98</v>
      </c>
      <c r="B34" s="1" t="s">
        <v>99</v>
      </c>
      <c r="C34" s="1" t="s">
        <v>100</v>
      </c>
      <c r="D34" s="1" t="s">
        <v>101</v>
      </c>
      <c r="E34" s="1" t="s">
        <v>102</v>
      </c>
      <c r="F34" s="1" t="s">
        <v>103</v>
      </c>
      <c r="G34" s="1" t="s">
        <v>135</v>
      </c>
      <c r="H34" s="1" t="s">
        <v>136</v>
      </c>
      <c r="I34" s="1" t="s">
        <v>137</v>
      </c>
      <c r="J34" s="1" t="s">
        <v>146</v>
      </c>
      <c r="K34" s="1" t="s">
        <v>127</v>
      </c>
      <c r="L34" s="1" t="s">
        <v>147</v>
      </c>
      <c r="M34" s="1"/>
      <c r="N34" s="1"/>
      <c r="O34" s="1" t="s">
        <v>107</v>
      </c>
      <c r="P34" s="1"/>
      <c r="Q34" s="1"/>
      <c r="R34" s="1" t="s">
        <v>107</v>
      </c>
      <c r="S34" s="1" t="s">
        <v>108</v>
      </c>
      <c r="T34" s="1" t="s">
        <v>109</v>
      </c>
      <c r="U34" s="1" t="s">
        <v>138</v>
      </c>
      <c r="V34" s="1" t="s">
        <v>139</v>
      </c>
      <c r="W34" s="1"/>
      <c r="X34" s="1"/>
      <c r="Y34" s="1"/>
      <c r="Z34" s="1"/>
      <c r="AA34" s="1"/>
      <c r="AB34" s="1"/>
      <c r="AC34" s="1"/>
      <c r="AD34" s="1"/>
      <c r="AE34" s="8">
        <v>704000</v>
      </c>
      <c r="AF34" s="8">
        <v>574464</v>
      </c>
      <c r="AG34" s="8">
        <v>844800</v>
      </c>
      <c r="AH34" s="8">
        <v>1419264</v>
      </c>
      <c r="AI34" s="8">
        <v>1520640</v>
      </c>
      <c r="AJ34" s="8">
        <v>844800</v>
      </c>
      <c r="AK34" s="8">
        <v>2365440</v>
      </c>
      <c r="AL34" s="8">
        <v>416000</v>
      </c>
      <c r="AM34" s="8">
        <v>915200</v>
      </c>
      <c r="AN34" s="8">
        <v>448000</v>
      </c>
      <c r="AO34" s="8">
        <v>985600</v>
      </c>
      <c r="AP34" s="8">
        <v>515200</v>
      </c>
      <c r="AQ34" s="1">
        <v>1548800</v>
      </c>
      <c r="AR34" s="8">
        <f t="shared" si="0"/>
        <v>1419264</v>
      </c>
      <c r="AS34"/>
    </row>
    <row r="35" spans="1:45" x14ac:dyDescent="0.25">
      <c r="A35" s="1" t="s">
        <v>98</v>
      </c>
      <c r="B35" s="1" t="s">
        <v>99</v>
      </c>
      <c r="C35" s="1" t="s">
        <v>100</v>
      </c>
      <c r="D35" s="1" t="s">
        <v>101</v>
      </c>
      <c r="E35" s="1" t="s">
        <v>102</v>
      </c>
      <c r="F35" s="1" t="s">
        <v>103</v>
      </c>
      <c r="G35" s="1" t="s">
        <v>148</v>
      </c>
      <c r="H35" s="1" t="s">
        <v>149</v>
      </c>
      <c r="I35" s="1" t="s">
        <v>150</v>
      </c>
      <c r="J35" s="1"/>
      <c r="K35" s="1"/>
      <c r="L35" s="1" t="s">
        <v>107</v>
      </c>
      <c r="M35" s="1"/>
      <c r="N35" s="1"/>
      <c r="O35" s="1" t="s">
        <v>107</v>
      </c>
      <c r="P35" s="1"/>
      <c r="Q35" s="1"/>
      <c r="R35" s="1" t="s">
        <v>107</v>
      </c>
      <c r="S35" s="1" t="s">
        <v>108</v>
      </c>
      <c r="T35" s="1" t="s">
        <v>109</v>
      </c>
      <c r="U35" s="1" t="s">
        <v>138</v>
      </c>
      <c r="V35" s="1" t="s">
        <v>139</v>
      </c>
      <c r="W35" s="1"/>
      <c r="X35" s="1"/>
      <c r="Y35" s="1"/>
      <c r="Z35" s="1"/>
      <c r="AA35" s="1"/>
      <c r="AB35" s="1"/>
      <c r="AC35" s="1"/>
      <c r="AD35" s="1"/>
      <c r="AE35" s="8">
        <v>400000</v>
      </c>
      <c r="AF35" s="8">
        <v>0</v>
      </c>
      <c r="AG35" s="8">
        <v>500000</v>
      </c>
      <c r="AH35" s="8">
        <v>500000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1">
        <v>900000</v>
      </c>
      <c r="AR35" s="8">
        <f t="shared" si="0"/>
        <v>500000</v>
      </c>
      <c r="AS35"/>
    </row>
    <row r="36" spans="1:45" x14ac:dyDescent="0.25">
      <c r="A36" s="1" t="s">
        <v>98</v>
      </c>
      <c r="B36" s="1" t="s">
        <v>99</v>
      </c>
      <c r="C36" s="1" t="s">
        <v>100</v>
      </c>
      <c r="D36" s="1" t="s">
        <v>101</v>
      </c>
      <c r="E36" s="1" t="s">
        <v>102</v>
      </c>
      <c r="F36" s="1" t="s">
        <v>103</v>
      </c>
      <c r="G36" s="1" t="s">
        <v>148</v>
      </c>
      <c r="H36" s="1" t="s">
        <v>149</v>
      </c>
      <c r="I36" s="1" t="s">
        <v>150</v>
      </c>
      <c r="J36" s="1" t="s">
        <v>151</v>
      </c>
      <c r="K36" s="1" t="s">
        <v>124</v>
      </c>
      <c r="L36" s="1" t="s">
        <v>152</v>
      </c>
      <c r="M36" s="1"/>
      <c r="N36" s="1"/>
      <c r="O36" s="1" t="s">
        <v>107</v>
      </c>
      <c r="P36" s="1"/>
      <c r="Q36" s="1"/>
      <c r="R36" s="1" t="s">
        <v>107</v>
      </c>
      <c r="S36" s="1" t="s">
        <v>108</v>
      </c>
      <c r="T36" s="1" t="s">
        <v>109</v>
      </c>
      <c r="U36" s="1" t="s">
        <v>110</v>
      </c>
      <c r="V36" s="1" t="s">
        <v>111</v>
      </c>
      <c r="W36" s="1"/>
      <c r="X36" s="1"/>
      <c r="Y36" s="1"/>
      <c r="Z36" s="1"/>
      <c r="AA36" s="1"/>
      <c r="AB36" s="1"/>
      <c r="AC36" s="1"/>
      <c r="AD36" s="1"/>
      <c r="AE36" s="8">
        <v>512000</v>
      </c>
      <c r="AF36" s="8">
        <v>417792</v>
      </c>
      <c r="AG36" s="8">
        <v>614400</v>
      </c>
      <c r="AH36" s="8">
        <v>1032192</v>
      </c>
      <c r="AI36" s="8">
        <v>1105920</v>
      </c>
      <c r="AJ36" s="8">
        <v>614400</v>
      </c>
      <c r="AK36" s="8">
        <v>1720320</v>
      </c>
      <c r="AL36" s="8">
        <v>0</v>
      </c>
      <c r="AM36" s="8">
        <v>665600</v>
      </c>
      <c r="AN36" s="8">
        <v>0</v>
      </c>
      <c r="AO36" s="8">
        <v>716800</v>
      </c>
      <c r="AP36" s="8">
        <v>0</v>
      </c>
      <c r="AQ36" s="1">
        <v>1126400</v>
      </c>
      <c r="AR36" s="8">
        <f t="shared" si="0"/>
        <v>1032192</v>
      </c>
      <c r="AS36"/>
    </row>
    <row r="37" spans="1:45" x14ac:dyDescent="0.25">
      <c r="A37" s="1" t="s">
        <v>98</v>
      </c>
      <c r="B37" s="1" t="s">
        <v>99</v>
      </c>
      <c r="C37" s="1" t="s">
        <v>100</v>
      </c>
      <c r="D37" s="1" t="s">
        <v>101</v>
      </c>
      <c r="E37" s="1" t="s">
        <v>102</v>
      </c>
      <c r="F37" s="1" t="s">
        <v>103</v>
      </c>
      <c r="G37" s="1" t="s">
        <v>148</v>
      </c>
      <c r="H37" s="1" t="s">
        <v>149</v>
      </c>
      <c r="I37" s="1" t="s">
        <v>150</v>
      </c>
      <c r="J37" s="1" t="s">
        <v>151</v>
      </c>
      <c r="K37" s="1" t="s">
        <v>124</v>
      </c>
      <c r="L37" s="1" t="s">
        <v>152</v>
      </c>
      <c r="M37" s="1"/>
      <c r="N37" s="1"/>
      <c r="O37" s="1" t="s">
        <v>107</v>
      </c>
      <c r="P37" s="1"/>
      <c r="Q37" s="1"/>
      <c r="R37" s="1" t="s">
        <v>107</v>
      </c>
      <c r="S37" s="1" t="s">
        <v>108</v>
      </c>
      <c r="T37" s="1" t="s">
        <v>109</v>
      </c>
      <c r="U37" s="1" t="s">
        <v>119</v>
      </c>
      <c r="V37" s="1" t="s">
        <v>120</v>
      </c>
      <c r="W37" s="1"/>
      <c r="X37" s="1"/>
      <c r="Y37" s="1"/>
      <c r="Z37" s="1"/>
      <c r="AA37" s="1"/>
      <c r="AB37" s="1"/>
      <c r="AC37" s="1"/>
      <c r="AD37" s="1"/>
      <c r="AE37" s="8">
        <v>0</v>
      </c>
      <c r="AF37" s="8">
        <v>1775616</v>
      </c>
      <c r="AG37" s="8">
        <v>2611200</v>
      </c>
      <c r="AH37" s="8">
        <v>4386816</v>
      </c>
      <c r="AI37" s="8">
        <v>4700160</v>
      </c>
      <c r="AJ37" s="8">
        <v>2611200</v>
      </c>
      <c r="AK37" s="8">
        <v>7311360</v>
      </c>
      <c r="AL37" s="8">
        <v>0</v>
      </c>
      <c r="AM37" s="8">
        <v>2828800</v>
      </c>
      <c r="AN37" s="8">
        <v>0</v>
      </c>
      <c r="AO37" s="8">
        <v>3046400</v>
      </c>
      <c r="AP37" s="8">
        <v>0</v>
      </c>
      <c r="AQ37" s="1">
        <v>2611200</v>
      </c>
      <c r="AR37" s="8">
        <f t="shared" si="0"/>
        <v>4386816</v>
      </c>
      <c r="AS37"/>
    </row>
    <row r="38" spans="1:45" x14ac:dyDescent="0.25">
      <c r="A38" s="1" t="s">
        <v>98</v>
      </c>
      <c r="B38" s="1" t="s">
        <v>99</v>
      </c>
      <c r="C38" s="1" t="s">
        <v>100</v>
      </c>
      <c r="D38" s="1" t="s">
        <v>101</v>
      </c>
      <c r="E38" s="1" t="s">
        <v>102</v>
      </c>
      <c r="F38" s="1" t="s">
        <v>103</v>
      </c>
      <c r="G38" s="1" t="s">
        <v>153</v>
      </c>
      <c r="H38" s="1" t="s">
        <v>154</v>
      </c>
      <c r="I38" s="1" t="s">
        <v>155</v>
      </c>
      <c r="J38" s="1" t="s">
        <v>156</v>
      </c>
      <c r="K38" s="1" t="s">
        <v>127</v>
      </c>
      <c r="L38" s="1" t="s">
        <v>157</v>
      </c>
      <c r="M38" s="1"/>
      <c r="N38" s="1"/>
      <c r="O38" s="1" t="s">
        <v>107</v>
      </c>
      <c r="P38" s="1"/>
      <c r="Q38" s="1"/>
      <c r="R38" s="1" t="s">
        <v>107</v>
      </c>
      <c r="S38" s="1" t="s">
        <v>108</v>
      </c>
      <c r="T38" s="1" t="s">
        <v>109</v>
      </c>
      <c r="U38" s="1" t="s">
        <v>110</v>
      </c>
      <c r="V38" s="1" t="s">
        <v>111</v>
      </c>
      <c r="W38" s="1"/>
      <c r="X38" s="1"/>
      <c r="Y38" s="1"/>
      <c r="Z38" s="1"/>
      <c r="AA38" s="1"/>
      <c r="AB38" s="1"/>
      <c r="AC38" s="1"/>
      <c r="AD38" s="1"/>
      <c r="AE38" s="8">
        <v>1024000</v>
      </c>
      <c r="AF38" s="8">
        <v>835584</v>
      </c>
      <c r="AG38" s="8">
        <v>1228800</v>
      </c>
      <c r="AH38" s="8">
        <v>2064384</v>
      </c>
      <c r="AI38" s="8">
        <v>2211840</v>
      </c>
      <c r="AJ38" s="8">
        <v>1228800</v>
      </c>
      <c r="AK38" s="8">
        <v>3440640</v>
      </c>
      <c r="AL38" s="8">
        <v>0</v>
      </c>
      <c r="AM38" s="8">
        <v>1331200</v>
      </c>
      <c r="AN38" s="8">
        <v>0</v>
      </c>
      <c r="AO38" s="8">
        <v>1433600</v>
      </c>
      <c r="AP38" s="8">
        <v>0</v>
      </c>
      <c r="AQ38" s="1">
        <v>2252800</v>
      </c>
      <c r="AR38" s="8">
        <f t="shared" si="0"/>
        <v>2064384</v>
      </c>
      <c r="AS38"/>
    </row>
    <row r="39" spans="1:45" x14ac:dyDescent="0.25">
      <c r="A39" s="1" t="s">
        <v>98</v>
      </c>
      <c r="B39" s="1" t="s">
        <v>99</v>
      </c>
      <c r="C39" s="1" t="s">
        <v>100</v>
      </c>
      <c r="D39" s="1" t="s">
        <v>101</v>
      </c>
      <c r="E39" s="1" t="s">
        <v>102</v>
      </c>
      <c r="F39" s="1" t="s">
        <v>103</v>
      </c>
      <c r="G39" s="1" t="s">
        <v>153</v>
      </c>
      <c r="H39" s="1" t="s">
        <v>154</v>
      </c>
      <c r="I39" s="1" t="s">
        <v>155</v>
      </c>
      <c r="J39" s="1" t="s">
        <v>156</v>
      </c>
      <c r="K39" s="1" t="s">
        <v>127</v>
      </c>
      <c r="L39" s="1" t="s">
        <v>157</v>
      </c>
      <c r="M39" s="1"/>
      <c r="N39" s="1"/>
      <c r="O39" s="1" t="s">
        <v>107</v>
      </c>
      <c r="P39" s="1"/>
      <c r="Q39" s="1"/>
      <c r="R39" s="1" t="s">
        <v>107</v>
      </c>
      <c r="S39" s="1" t="s">
        <v>108</v>
      </c>
      <c r="T39" s="1" t="s">
        <v>109</v>
      </c>
      <c r="U39" s="1" t="s">
        <v>119</v>
      </c>
      <c r="V39" s="1" t="s">
        <v>120</v>
      </c>
      <c r="W39" s="1"/>
      <c r="X39" s="1"/>
      <c r="Y39" s="1"/>
      <c r="Z39" s="1"/>
      <c r="AA39" s="1"/>
      <c r="AB39" s="1"/>
      <c r="AC39" s="1"/>
      <c r="AD39" s="1"/>
      <c r="AE39" s="8">
        <v>0</v>
      </c>
      <c r="AF39" s="8">
        <v>3551232</v>
      </c>
      <c r="AG39" s="8">
        <v>5222400</v>
      </c>
      <c r="AH39" s="8">
        <v>8773632</v>
      </c>
      <c r="AI39" s="8">
        <v>9400320</v>
      </c>
      <c r="AJ39" s="8">
        <v>5222400</v>
      </c>
      <c r="AK39" s="8">
        <v>14622720</v>
      </c>
      <c r="AL39" s="8">
        <v>0</v>
      </c>
      <c r="AM39" s="8">
        <v>5657600</v>
      </c>
      <c r="AN39" s="8">
        <v>0</v>
      </c>
      <c r="AO39" s="8">
        <v>6092800</v>
      </c>
      <c r="AP39" s="8">
        <v>0</v>
      </c>
      <c r="AQ39" s="1">
        <v>5222400</v>
      </c>
      <c r="AR39" s="8">
        <f t="shared" si="0"/>
        <v>8773632</v>
      </c>
      <c r="AS39"/>
    </row>
    <row r="40" spans="1:45" x14ac:dyDescent="0.25">
      <c r="A40" s="1" t="s">
        <v>98</v>
      </c>
      <c r="B40" s="1" t="s">
        <v>99</v>
      </c>
      <c r="C40" s="1" t="s">
        <v>100</v>
      </c>
      <c r="D40" s="1" t="s">
        <v>101</v>
      </c>
      <c r="E40" s="1" t="s">
        <v>102</v>
      </c>
      <c r="F40" s="1" t="s">
        <v>103</v>
      </c>
      <c r="G40" s="1" t="s">
        <v>158</v>
      </c>
      <c r="H40" s="1" t="s">
        <v>159</v>
      </c>
      <c r="I40" s="1" t="s">
        <v>160</v>
      </c>
      <c r="J40" s="1" t="s">
        <v>161</v>
      </c>
      <c r="K40" s="1" t="s">
        <v>130</v>
      </c>
      <c r="L40" s="1" t="s">
        <v>162</v>
      </c>
      <c r="M40" s="1"/>
      <c r="N40" s="1"/>
      <c r="O40" s="1" t="s">
        <v>107</v>
      </c>
      <c r="P40" s="1"/>
      <c r="Q40" s="1"/>
      <c r="R40" s="1" t="s">
        <v>107</v>
      </c>
      <c r="S40" s="1" t="s">
        <v>108</v>
      </c>
      <c r="T40" s="1" t="s">
        <v>109</v>
      </c>
      <c r="U40" s="1" t="s">
        <v>110</v>
      </c>
      <c r="V40" s="1" t="s">
        <v>111</v>
      </c>
      <c r="W40" s="1"/>
      <c r="X40" s="1"/>
      <c r="Y40" s="1"/>
      <c r="Z40" s="1"/>
      <c r="AA40" s="1"/>
      <c r="AB40" s="1"/>
      <c r="AC40" s="1"/>
      <c r="AD40" s="1"/>
      <c r="AE40" s="8">
        <v>480000</v>
      </c>
      <c r="AF40" s="8">
        <v>417792</v>
      </c>
      <c r="AG40" s="8">
        <v>614400</v>
      </c>
      <c r="AH40" s="8">
        <v>1032192</v>
      </c>
      <c r="AI40" s="8">
        <v>1105920</v>
      </c>
      <c r="AJ40" s="8">
        <v>614400</v>
      </c>
      <c r="AK40" s="8">
        <v>1720320</v>
      </c>
      <c r="AL40" s="8">
        <v>0</v>
      </c>
      <c r="AM40" s="8">
        <v>665600</v>
      </c>
      <c r="AN40" s="8">
        <v>0</v>
      </c>
      <c r="AO40" s="8">
        <v>716800</v>
      </c>
      <c r="AP40" s="8">
        <v>0</v>
      </c>
      <c r="AQ40" s="1">
        <v>1094400</v>
      </c>
      <c r="AR40" s="8">
        <f t="shared" si="0"/>
        <v>1032192</v>
      </c>
      <c r="AS40"/>
    </row>
    <row r="41" spans="1:45" x14ac:dyDescent="0.25">
      <c r="A41" s="1" t="s">
        <v>98</v>
      </c>
      <c r="B41" s="1" t="s">
        <v>99</v>
      </c>
      <c r="C41" s="1" t="s">
        <v>100</v>
      </c>
      <c r="D41" s="1" t="s">
        <v>101</v>
      </c>
      <c r="E41" s="1" t="s">
        <v>102</v>
      </c>
      <c r="F41" s="1" t="s">
        <v>103</v>
      </c>
      <c r="G41" s="1" t="s">
        <v>158</v>
      </c>
      <c r="H41" s="1" t="s">
        <v>159</v>
      </c>
      <c r="I41" s="1" t="s">
        <v>160</v>
      </c>
      <c r="J41" s="1" t="s">
        <v>161</v>
      </c>
      <c r="K41" s="1" t="s">
        <v>130</v>
      </c>
      <c r="L41" s="1" t="s">
        <v>162</v>
      </c>
      <c r="M41" s="1"/>
      <c r="N41" s="1"/>
      <c r="O41" s="1" t="s">
        <v>107</v>
      </c>
      <c r="P41" s="1"/>
      <c r="Q41" s="1"/>
      <c r="R41" s="1" t="s">
        <v>107</v>
      </c>
      <c r="S41" s="1" t="s">
        <v>108</v>
      </c>
      <c r="T41" s="1" t="s">
        <v>109</v>
      </c>
      <c r="U41" s="1" t="s">
        <v>119</v>
      </c>
      <c r="V41" s="1" t="s">
        <v>120</v>
      </c>
      <c r="W41" s="1"/>
      <c r="X41" s="1"/>
      <c r="Y41" s="1"/>
      <c r="Z41" s="1"/>
      <c r="AA41" s="1"/>
      <c r="AB41" s="1"/>
      <c r="AC41" s="1"/>
      <c r="AD41" s="1"/>
      <c r="AE41" s="8">
        <v>0</v>
      </c>
      <c r="AF41" s="8">
        <v>1775616</v>
      </c>
      <c r="AG41" s="8">
        <v>2611200</v>
      </c>
      <c r="AH41" s="8">
        <v>4386816</v>
      </c>
      <c r="AI41" s="8">
        <v>4700160</v>
      </c>
      <c r="AJ41" s="8">
        <v>2611200</v>
      </c>
      <c r="AK41" s="8">
        <v>7311360</v>
      </c>
      <c r="AL41" s="8">
        <v>0</v>
      </c>
      <c r="AM41" s="8">
        <v>2828800</v>
      </c>
      <c r="AN41" s="8">
        <v>0</v>
      </c>
      <c r="AO41" s="8">
        <v>3046400</v>
      </c>
      <c r="AP41" s="8">
        <v>0</v>
      </c>
      <c r="AQ41" s="1">
        <v>2611200</v>
      </c>
      <c r="AR41" s="8">
        <f t="shared" si="0"/>
        <v>4386816</v>
      </c>
      <c r="AS41"/>
    </row>
    <row r="42" spans="1:45" x14ac:dyDescent="0.25">
      <c r="A42" s="1" t="s">
        <v>98</v>
      </c>
      <c r="B42" s="1" t="s">
        <v>99</v>
      </c>
      <c r="C42" s="1" t="s">
        <v>100</v>
      </c>
      <c r="D42" s="1" t="s">
        <v>101</v>
      </c>
      <c r="E42" s="1" t="s">
        <v>102</v>
      </c>
      <c r="F42" s="1" t="s">
        <v>103</v>
      </c>
      <c r="G42" s="1" t="s">
        <v>163</v>
      </c>
      <c r="H42" s="1" t="s">
        <v>164</v>
      </c>
      <c r="I42" s="1" t="s">
        <v>165</v>
      </c>
      <c r="J42" s="1" t="s">
        <v>166</v>
      </c>
      <c r="K42" s="1" t="s">
        <v>130</v>
      </c>
      <c r="L42" s="1" t="s">
        <v>167</v>
      </c>
      <c r="M42" s="1"/>
      <c r="N42" s="1"/>
      <c r="O42" s="1" t="s">
        <v>107</v>
      </c>
      <c r="P42" s="1"/>
      <c r="Q42" s="1"/>
      <c r="R42" s="1" t="s">
        <v>107</v>
      </c>
      <c r="S42" s="1" t="s">
        <v>108</v>
      </c>
      <c r="T42" s="1" t="s">
        <v>109</v>
      </c>
      <c r="U42" s="1" t="s">
        <v>110</v>
      </c>
      <c r="V42" s="1" t="s">
        <v>111</v>
      </c>
      <c r="W42" s="1"/>
      <c r="X42" s="1"/>
      <c r="Y42" s="1"/>
      <c r="Z42" s="1"/>
      <c r="AA42" s="1"/>
      <c r="AB42" s="1"/>
      <c r="AC42" s="1"/>
      <c r="AD42" s="1"/>
      <c r="AE42" s="8">
        <v>375000</v>
      </c>
      <c r="AF42" s="8">
        <v>417792</v>
      </c>
      <c r="AG42" s="8">
        <v>614400</v>
      </c>
      <c r="AH42" s="8">
        <v>1032192</v>
      </c>
      <c r="AI42" s="8">
        <v>1105920</v>
      </c>
      <c r="AJ42" s="8">
        <v>614400</v>
      </c>
      <c r="AK42" s="8">
        <v>1720320</v>
      </c>
      <c r="AL42" s="8">
        <v>0</v>
      </c>
      <c r="AM42" s="8">
        <v>665600</v>
      </c>
      <c r="AN42" s="8">
        <v>0</v>
      </c>
      <c r="AO42" s="8">
        <v>716800</v>
      </c>
      <c r="AP42" s="8">
        <v>0</v>
      </c>
      <c r="AQ42" s="1">
        <v>989400</v>
      </c>
      <c r="AR42" s="8">
        <f t="shared" si="0"/>
        <v>1032192</v>
      </c>
      <c r="AS42"/>
    </row>
    <row r="43" spans="1:45" x14ac:dyDescent="0.25">
      <c r="A43" s="1" t="s">
        <v>98</v>
      </c>
      <c r="B43" s="1" t="s">
        <v>99</v>
      </c>
      <c r="C43" s="1" t="s">
        <v>100</v>
      </c>
      <c r="D43" s="1" t="s">
        <v>101</v>
      </c>
      <c r="E43" s="1" t="s">
        <v>102</v>
      </c>
      <c r="F43" s="1" t="s">
        <v>103</v>
      </c>
      <c r="G43" s="1" t="s">
        <v>163</v>
      </c>
      <c r="H43" s="1" t="s">
        <v>164</v>
      </c>
      <c r="I43" s="1" t="s">
        <v>165</v>
      </c>
      <c r="J43" s="1" t="s">
        <v>166</v>
      </c>
      <c r="K43" s="1" t="s">
        <v>130</v>
      </c>
      <c r="L43" s="1" t="s">
        <v>167</v>
      </c>
      <c r="M43" s="1"/>
      <c r="N43" s="1"/>
      <c r="O43" s="1" t="s">
        <v>107</v>
      </c>
      <c r="P43" s="1"/>
      <c r="Q43" s="1"/>
      <c r="R43" s="1" t="s">
        <v>107</v>
      </c>
      <c r="S43" s="1" t="s">
        <v>108</v>
      </c>
      <c r="T43" s="1" t="s">
        <v>109</v>
      </c>
      <c r="U43" s="1" t="s">
        <v>119</v>
      </c>
      <c r="V43" s="1" t="s">
        <v>120</v>
      </c>
      <c r="W43" s="1"/>
      <c r="X43" s="1"/>
      <c r="Y43" s="1"/>
      <c r="Z43" s="1"/>
      <c r="AA43" s="1"/>
      <c r="AB43" s="1"/>
      <c r="AC43" s="1"/>
      <c r="AD43" s="1"/>
      <c r="AE43" s="8">
        <v>0</v>
      </c>
      <c r="AF43" s="8">
        <v>1775616</v>
      </c>
      <c r="AG43" s="8">
        <v>2611200</v>
      </c>
      <c r="AH43" s="8">
        <v>4386816</v>
      </c>
      <c r="AI43" s="8">
        <v>4700160</v>
      </c>
      <c r="AJ43" s="8">
        <v>2611200</v>
      </c>
      <c r="AK43" s="8">
        <v>7311360</v>
      </c>
      <c r="AL43" s="8">
        <v>0</v>
      </c>
      <c r="AM43" s="8">
        <v>2828800</v>
      </c>
      <c r="AN43" s="8">
        <v>0</v>
      </c>
      <c r="AO43" s="8">
        <v>3046400</v>
      </c>
      <c r="AP43" s="8">
        <v>0</v>
      </c>
      <c r="AQ43" s="1">
        <v>2611200</v>
      </c>
      <c r="AR43" s="8">
        <f t="shared" si="0"/>
        <v>4386816</v>
      </c>
      <c r="AS43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Op pluriannuelles - Prévision 1</vt:lpstr>
      <vt:lpstr>Donnees</vt:lpstr>
    </vt:vector>
  </TitlesOfParts>
  <Company>qualiac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</dc:creator>
  <cp:keywords>SXSSF</cp:keywords>
  <cp:lastModifiedBy>Pascal Robert</cp:lastModifiedBy>
  <cp:lastPrinted>2016-03-02T13:30:04Z</cp:lastPrinted>
  <dcterms:created xsi:type="dcterms:W3CDTF">2014-02-24T13:13:00Z</dcterms:created>
  <dcterms:modified xsi:type="dcterms:W3CDTF">2022-10-21T12:55:59Z</dcterms:modified>
</cp:coreProperties>
</file>