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6700B16-12B8-4850-8950-69D4E777C2D5}" xr6:coauthVersionLast="47" xr6:coauthVersionMax="47" xr10:uidLastSave="{00000000-0000-0000-0000-000000000000}"/>
  <bookViews>
    <workbookView xWindow="-120" yWindow="-120" windowWidth="25440" windowHeight="15390" tabRatio="730" xr2:uid="{00000000-000D-0000-FFFF-FFFF00000000}"/>
  </bookViews>
  <sheets>
    <sheet name="Pdf1-Tab. 2 Autorisations bud." sheetId="29" r:id="rId1"/>
    <sheet name="Pdf2-Tab. 4 Equilibre financier" sheetId="30" r:id="rId2"/>
    <sheet name="Donnees" sheetId="27" r:id="rId3"/>
    <sheet name="PrepTab1" sheetId="31" state="hidden" r:id="rId4"/>
    <sheet name="Tab1" sheetId="32" state="hidden" r:id="rId5"/>
    <sheet name="PrepTab2" sheetId="33" state="hidden" r:id="rId6"/>
    <sheet name="Tab2" sheetId="34" state="hidden" r:id="rId7"/>
  </sheets>
  <definedNames>
    <definedName name="_xlnm.Print_Area" localSheetId="0">'Pdf1-Tab. 2 Autorisations bud.'!$B$1:$H$34</definedName>
    <definedName name="_xlnm.Print_Area" localSheetId="1">'Pdf2-Tab. 4 Equilibre financier'!$B$1:$F$27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0" l="1"/>
  <c r="E14" i="30"/>
  <c r="E16" i="30"/>
  <c r="E18" i="30"/>
  <c r="C16" i="30"/>
  <c r="C18" i="30"/>
  <c r="B1" i="30"/>
  <c r="B1" i="29"/>
  <c r="F23" i="29"/>
  <c r="C32" i="31" s="1"/>
  <c r="D32" i="31" s="1"/>
  <c r="E32" i="31" s="1"/>
  <c r="A30" i="32" s="1"/>
  <c r="F15" i="29"/>
  <c r="C31" i="31" s="1"/>
  <c r="D31" i="31" s="1"/>
  <c r="E31" i="31" s="1"/>
  <c r="A29" i="32" s="1"/>
  <c r="E25" i="30" l="1"/>
  <c r="E23" i="30"/>
  <c r="C25" i="30"/>
  <c r="C23" i="30"/>
  <c r="D14" i="29" l="1"/>
  <c r="B1" i="31" l="1"/>
  <c r="B1" i="33"/>
  <c r="C14" i="29" l="1"/>
  <c r="C13" i="29"/>
  <c r="F4" i="27" l="1"/>
  <c r="F1" i="30" l="1"/>
  <c r="H1" i="29"/>
  <c r="E3" i="33" l="1"/>
  <c r="E3" i="31"/>
  <c r="E22" i="33" l="1"/>
  <c r="E33" i="31"/>
  <c r="A1" i="34" l="1"/>
  <c r="A20" i="34" l="1"/>
  <c r="A1" i="32"/>
  <c r="A31" i="32"/>
  <c r="C15" i="31"/>
  <c r="C14" i="31"/>
  <c r="C7" i="31"/>
  <c r="C6" i="31"/>
  <c r="D7" i="31" l="1"/>
  <c r="E7" i="31" s="1"/>
  <c r="A5" i="32" s="1"/>
  <c r="D15" i="31"/>
  <c r="E15" i="31" s="1"/>
  <c r="A13" i="32" s="1"/>
  <c r="D6" i="31"/>
  <c r="E6" i="31" s="1"/>
  <c r="A4" i="32" s="1"/>
  <c r="D14" i="31"/>
  <c r="E14" i="31" s="1"/>
  <c r="A12" i="32" s="1"/>
  <c r="C19" i="33"/>
  <c r="C16" i="33"/>
  <c r="C18" i="33"/>
  <c r="C15" i="33"/>
  <c r="C5" i="33"/>
  <c r="C9" i="33"/>
  <c r="C6" i="33"/>
  <c r="C10" i="33"/>
  <c r="C7" i="33"/>
  <c r="C11" i="33"/>
  <c r="D11" i="33" l="1"/>
  <c r="E11" i="33" s="1"/>
  <c r="A9" i="34" s="1"/>
  <c r="D10" i="33"/>
  <c r="E10" i="33" s="1"/>
  <c r="A8" i="34" s="1"/>
  <c r="D9" i="33"/>
  <c r="E9" i="33" s="1"/>
  <c r="A7" i="34" s="1"/>
  <c r="D15" i="33"/>
  <c r="E15" i="33" s="1"/>
  <c r="A13" i="34" s="1"/>
  <c r="D16" i="33"/>
  <c r="E16" i="33" s="1"/>
  <c r="A14" i="34" s="1"/>
  <c r="D7" i="33"/>
  <c r="E7" i="33" s="1"/>
  <c r="A5" i="34" s="1"/>
  <c r="D6" i="33"/>
  <c r="E6" i="33" s="1"/>
  <c r="A4" i="34" s="1"/>
  <c r="D5" i="33"/>
  <c r="E5" i="33" s="1"/>
  <c r="A3" i="34" s="1"/>
  <c r="D18" i="33"/>
  <c r="E18" i="33" s="1"/>
  <c r="A16" i="34" s="1"/>
  <c r="D19" i="33"/>
  <c r="E19" i="33" s="1"/>
  <c r="A17" i="34" s="1"/>
  <c r="D4" i="27" l="1"/>
  <c r="B4" i="27"/>
  <c r="F18" i="29" l="1"/>
  <c r="C20" i="31" s="1"/>
  <c r="F26" i="29"/>
  <c r="C25" i="31" s="1"/>
  <c r="F25" i="29"/>
  <c r="C24" i="31" s="1"/>
  <c r="F24" i="29"/>
  <c r="F19" i="29"/>
  <c r="C21" i="31" s="1"/>
  <c r="F17" i="29"/>
  <c r="C19" i="31" s="1"/>
  <c r="F16" i="29"/>
  <c r="C18" i="31" s="1"/>
  <c r="F14" i="29"/>
  <c r="D25" i="29"/>
  <c r="C13" i="31" s="1"/>
  <c r="C25" i="29"/>
  <c r="C12" i="31" s="1"/>
  <c r="D21" i="29"/>
  <c r="C11" i="31" s="1"/>
  <c r="C21" i="29"/>
  <c r="C10" i="31" s="1"/>
  <c r="D18" i="29"/>
  <c r="C9" i="31" s="1"/>
  <c r="C18" i="29"/>
  <c r="D13" i="29"/>
  <c r="C4" i="31"/>
  <c r="F22" i="29" l="1"/>
  <c r="C22" i="31" s="1"/>
  <c r="D22" i="31" s="1"/>
  <c r="E22" i="31" s="1"/>
  <c r="A20" i="32" s="1"/>
  <c r="C5" i="31"/>
  <c r="D5" i="31" s="1"/>
  <c r="E5" i="31" s="1"/>
  <c r="A3" i="32" s="1"/>
  <c r="D30" i="29"/>
  <c r="C8" i="31"/>
  <c r="D8" i="31" s="1"/>
  <c r="E8" i="31" s="1"/>
  <c r="A6" i="32" s="1"/>
  <c r="C30" i="29"/>
  <c r="D10" i="31"/>
  <c r="E10" i="31" s="1"/>
  <c r="A8" i="32" s="1"/>
  <c r="D12" i="31"/>
  <c r="E12" i="31" s="1"/>
  <c r="A10" i="32" s="1"/>
  <c r="C17" i="31"/>
  <c r="F13" i="29"/>
  <c r="D19" i="31"/>
  <c r="E19" i="31" s="1"/>
  <c r="A17" i="32" s="1"/>
  <c r="C23" i="31"/>
  <c r="D25" i="31"/>
  <c r="E25" i="31" s="1"/>
  <c r="A23" i="32" s="1"/>
  <c r="D4" i="31"/>
  <c r="E4" i="31" s="1"/>
  <c r="A2" i="32" s="1"/>
  <c r="D9" i="31"/>
  <c r="E9" i="31" s="1"/>
  <c r="A7" i="32" s="1"/>
  <c r="D11" i="31"/>
  <c r="E11" i="31" s="1"/>
  <c r="A9" i="32" s="1"/>
  <c r="D13" i="31"/>
  <c r="E13" i="31" s="1"/>
  <c r="A11" i="32" s="1"/>
  <c r="D18" i="31"/>
  <c r="E18" i="31" s="1"/>
  <c r="A16" i="32" s="1"/>
  <c r="D21" i="31"/>
  <c r="E21" i="31" s="1"/>
  <c r="A19" i="32" s="1"/>
  <c r="D24" i="31"/>
  <c r="E24" i="31" s="1"/>
  <c r="A22" i="32" s="1"/>
  <c r="D20" i="31"/>
  <c r="E20" i="31" s="1"/>
  <c r="A18" i="32" s="1"/>
  <c r="E3" i="27"/>
  <c r="C3" i="27"/>
  <c r="B3" i="27"/>
  <c r="E2" i="27"/>
  <c r="C2" i="27"/>
  <c r="B2" i="27"/>
  <c r="E1" i="27"/>
  <c r="C1" i="27"/>
  <c r="B2" i="30" s="1"/>
  <c r="B1" i="27"/>
  <c r="F30" i="29" l="1"/>
  <c r="C16" i="31"/>
  <c r="D16" i="31" s="1"/>
  <c r="E16" i="31" s="1"/>
  <c r="A14" i="32" s="1"/>
  <c r="D23" i="31"/>
  <c r="E23" i="31" s="1"/>
  <c r="A21" i="32" s="1"/>
  <c r="D17" i="31"/>
  <c r="E17" i="31" s="1"/>
  <c r="A15" i="32" s="1"/>
  <c r="B2" i="29"/>
  <c r="C26" i="31"/>
  <c r="D26" i="31" l="1"/>
  <c r="E26" i="31" s="1"/>
  <c r="A24" i="32" s="1"/>
  <c r="C27" i="31"/>
  <c r="D27" i="31" l="1"/>
  <c r="E27" i="31" s="1"/>
  <c r="A25" i="32" s="1"/>
  <c r="C28" i="31"/>
  <c r="D32" i="29"/>
  <c r="F32" i="29"/>
  <c r="D28" i="31" l="1"/>
  <c r="E28" i="31" s="1"/>
  <c r="A26" i="32" s="1"/>
  <c r="C29" i="31"/>
  <c r="E12" i="30"/>
  <c r="C30" i="31"/>
  <c r="C12" i="30"/>
  <c r="D30" i="31" l="1"/>
  <c r="E30" i="31" s="1"/>
  <c r="A28" i="32" s="1"/>
  <c r="D29" i="31"/>
  <c r="E29" i="31" s="1"/>
  <c r="A27" i="32" s="1"/>
  <c r="C4" i="33"/>
  <c r="C20" i="30"/>
  <c r="C12" i="33" s="1"/>
  <c r="C8" i="33"/>
  <c r="E20" i="30"/>
  <c r="D8" i="33" l="1"/>
  <c r="E8" i="33" s="1"/>
  <c r="A6" i="34" s="1"/>
  <c r="D4" i="33"/>
  <c r="E4" i="33" s="1"/>
  <c r="A2" i="34" s="1"/>
  <c r="D12" i="33"/>
  <c r="E12" i="33" s="1"/>
  <c r="A10" i="34" s="1"/>
  <c r="E21" i="30"/>
  <c r="C13" i="33"/>
  <c r="C21" i="30"/>
  <c r="D13" i="33" l="1"/>
  <c r="E13" i="33" s="1"/>
  <c r="A11" i="34" s="1"/>
  <c r="C27" i="30"/>
  <c r="C20" i="33" s="1"/>
  <c r="C14" i="33"/>
  <c r="E27" i="30"/>
  <c r="C21" i="33" s="1"/>
  <c r="C17" i="33"/>
  <c r="D21" i="33" l="1"/>
  <c r="E21" i="33" s="1"/>
  <c r="A19" i="34" s="1"/>
  <c r="D20" i="33"/>
  <c r="E20" i="33" s="1"/>
  <c r="A18" i="34" s="1"/>
  <c r="D17" i="33"/>
  <c r="E17" i="33" s="1"/>
  <c r="A15" i="34" s="1"/>
  <c r="D14" i="33"/>
  <c r="E14" i="33" s="1"/>
  <c r="A12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76EADD59-7804-42FD-814F-BDADBE676E06}">
      <text>
        <r>
          <rPr>
            <sz val="9"/>
            <color indexed="81"/>
            <rFont val="Courier New"/>
            <family val="3"/>
          </rPr>
          <t>H2_01 - D1.000 - NID - 27.06.16 - Modif titre tableau
H3_01 - D1.001 - PR - 07.10.16 - Modif tab 4 libellé emprunts 
      - D1.002 - PR - 04.08.17 - Ajout TVAE,TVAD,ENCNR,DECNR
H4_01 - D1.003 - PR - 20.09.19 - prise en compte HB dans ventilation trésorerie (onglet 2)
H5_01 - D1.004 - PR - 18.03.19 - Ajout pensions
      - D1.005 - YAD - 11.04.19 - extension txt + gestion pdf
H5_01 - D1.006 - PR  - 06.06.19 - Util 3eme but 2eme onglet et prise en compte FISKx
      - D1.007 - PR  - 25.07.19 - Correction PAS sur but CP
I1_01 - D1.008 - PR  - 02.12.19 - poste SPTRE2 exclu de abondement de trésorerie
      - D1.009 - YAD - 22.01.20 - Inversion du calcul postes FISKx
J1_01 - D1.010 - PR  - 27.11.23 - Tabl 2 : ajout de 2 postes de subventions pour charges d'investissement + onglet PrepTab1
                                - Tabl 4 : modif libellés +prise en compte poste ATD,ATE
J2_01 - D1.011 - YAD - 01.02.24 - Nom des fichiers PDF dans la cellule B1
      - D1.012 - PR  - 18.06.24 - Postes TVAD et TVAE désormais dans "Opérations pour compte de tiers" onglet 2
      - D1.013 - PR  - 18.09.24 - Onglet 2 : ajout postes PRR et DER avec EMR et postes PRN et DEN avec EMN</t>
        </r>
      </text>
    </comment>
  </commentList>
</comments>
</file>

<file path=xl/sharedStrings.xml><?xml version="1.0" encoding="utf-8"?>
<sst xmlns="http://schemas.openxmlformats.org/spreadsheetml/2006/main" count="3900" uniqueCount="279">
  <si>
    <t>Intervention</t>
  </si>
  <si>
    <t>AE</t>
  </si>
  <si>
    <t>CP</t>
  </si>
  <si>
    <t>Personnel</t>
  </si>
  <si>
    <t>POUR VOTE DE L'ORGANE DÉLIBÉRANT</t>
  </si>
  <si>
    <t>Autorisations budgétaires en AE et CP, prévisions de recettes et solde budgétaire *</t>
  </si>
  <si>
    <t>Dépenses</t>
  </si>
  <si>
    <t>Recettes</t>
  </si>
  <si>
    <t>Montants</t>
  </si>
  <si>
    <t>Recettes globalisées</t>
  </si>
  <si>
    <t xml:space="preserve">dont contributions employeur au CAS Pension </t>
  </si>
  <si>
    <t>Subvention pour charges de service public</t>
  </si>
  <si>
    <t>Autres financements de l'Etat</t>
  </si>
  <si>
    <t>Fiscalité affectée</t>
  </si>
  <si>
    <t xml:space="preserve">Fonctionnement </t>
  </si>
  <si>
    <t>Autres financements publics</t>
  </si>
  <si>
    <t>Ressources propres</t>
  </si>
  <si>
    <t>Recettes fléchées</t>
  </si>
  <si>
    <t xml:space="preserve">Investissement </t>
  </si>
  <si>
    <t>Autres financements publics fléchés</t>
  </si>
  <si>
    <t>TOTAL DES RECETTES</t>
  </si>
  <si>
    <t>Solde budgétaire (excédent)</t>
  </si>
  <si>
    <t>Solde budgétaire (déficit)</t>
  </si>
  <si>
    <t>* Chaque enveloppe peut être détaillée en fonction des besoins des organismes.</t>
  </si>
  <si>
    <t>TOTAL DES DÉPENSES</t>
  </si>
  <si>
    <t>Équilibre financier</t>
  </si>
  <si>
    <t>Besoins (utilisation des financements)</t>
  </si>
  <si>
    <t>Financements (couverture des besoins)</t>
  </si>
  <si>
    <t>et</t>
  </si>
  <si>
    <t>ou</t>
  </si>
  <si>
    <t>dont Abondement de la trésorerie fléchée</t>
  </si>
  <si>
    <t>dont Prélèvement sur la trésorerie fléchée</t>
  </si>
  <si>
    <t>dont Abondement de la trésorerie disponible (non fléchée)</t>
  </si>
  <si>
    <t>dont Prélèvement sur la trésorerie disponible (non fléchée)</t>
  </si>
  <si>
    <t>TOTAL DES BESOINS</t>
  </si>
  <si>
    <t>TOTAL DES FINANCEMENTS</t>
  </si>
  <si>
    <t>Sous-total des opérations ayant un impact négatif sur 
la trésorerie de l'organisme</t>
  </si>
  <si>
    <t>Sous-total des opérations ayant un impact positif sur 
la trésorerie de l'organisme</t>
  </si>
  <si>
    <t>Recettes propres fléchées</t>
  </si>
  <si>
    <t>Variation de trésorerie (Abondement)</t>
  </si>
  <si>
    <t>Variation de trésorerie (Prélèvement)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</si>
  <si>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</si>
  <si>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</si>
  <si>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</si>
  <si>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</si>
  <si>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</si>
  <si>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</si>
  <si>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</si>
  <si>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</si>
  <si>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</si>
  <si>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</si>
  <si>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</si>
  <si>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</si>
  <si>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</si>
  <si>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</si>
  <si>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</si>
  <si>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</si>
  <si>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</si>
  <si>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</si>
  <si>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</si>
  <si>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</si>
  <si>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</si>
  <si>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</si>
  <si>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</si>
  <si>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</si>
  <si>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</si>
  <si>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</si>
  <si>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</si>
  <si>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SIRET</t>
  </si>
  <si>
    <t>SIREN</t>
  </si>
  <si>
    <t>Code nomenclature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</si>
  <si>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</si>
  <si>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</si>
  <si>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</si>
  <si>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</si>
  <si>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</si>
  <si>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</si>
  <si>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</si>
  <si>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</si>
  <si>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</si>
  <si>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</si>
  <si>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CGR</t>
  </si>
  <si>
    <t>Nature du CGR</t>
  </si>
  <si>
    <t>Etablissement</t>
  </si>
  <si>
    <t>Intitulé de l'établissement</t>
  </si>
  <si>
    <t>Année de l'exercice</t>
  </si>
  <si>
    <t>CGR de la soumission</t>
  </si>
  <si>
    <t>Intitulé du CGR</t>
  </si>
  <si>
    <t>Chemin</t>
  </si>
  <si>
    <t>Numéro de job</t>
  </si>
  <si>
    <t>Utilisateur</t>
  </si>
  <si>
    <t>Date</t>
  </si>
  <si>
    <t>Type d'enregistrement</t>
  </si>
  <si>
    <t>Poste de la soumission</t>
  </si>
  <si>
    <t>Intitulé du poste</t>
  </si>
  <si>
    <t>Numéro de l'enregistrement</t>
  </si>
  <si>
    <t>Identifiant de l’établissement</t>
  </si>
  <si>
    <t>Type de document</t>
  </si>
  <si>
    <t>Code budget</t>
  </si>
  <si>
    <t>Rang de la balance</t>
  </si>
  <si>
    <t>Date d'arrêté</t>
  </si>
  <si>
    <t xml:space="preserve">Code fichier : </t>
  </si>
  <si>
    <t>Type de fichier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</si>
  <si>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</si>
  <si>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</si>
  <si>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</si>
  <si>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</si>
  <si>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</si>
  <si>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</si>
  <si>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</si>
  <si>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</si>
  <si>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Remboursements d'emprunts (capital)
Nouveaux prêts (capital)
Dépôts et cautionnements</t>
  </si>
  <si>
    <t>Tableau 4 : Equilibre financier</t>
  </si>
  <si>
    <t>Tableau 2 : Autorisations budgétaires</t>
  </si>
  <si>
    <t>Nouveaux emprunts (capital)
Remboursement de prêts (capital)
Dépôts et cautionnements</t>
  </si>
  <si>
    <t>Subvention pour charges d'investissement</t>
  </si>
  <si>
    <t>Subvention pour charges d'investissement fléchée</t>
  </si>
  <si>
    <t>Autres financements de l'Etat fléchés</t>
  </si>
  <si>
    <t>Opérations au nom et pour le compte de tiers</t>
  </si>
  <si>
    <t>Autres décaissements non budgétaires</t>
  </si>
  <si>
    <t>Autres encaissements non budgétaires</t>
  </si>
  <si>
    <t>28</t>
  </si>
  <si>
    <t>29</t>
  </si>
  <si>
    <t>B2</t>
  </si>
  <si>
    <t>CTD</t>
  </si>
  <si>
    <t>HB</t>
  </si>
  <si>
    <t>CT</t>
  </si>
  <si>
    <t>ACT1</t>
  </si>
  <si>
    <t>F</t>
  </si>
  <si>
    <t>IND</t>
  </si>
  <si>
    <t>2014</t>
  </si>
  <si>
    <t>CENTRE</t>
  </si>
  <si>
    <t>Centre</t>
  </si>
  <si>
    <t>DAT</t>
  </si>
  <si>
    <t>CB</t>
  </si>
  <si>
    <t>Comptes budgétaires</t>
  </si>
  <si>
    <t>PR</t>
  </si>
  <si>
    <t>1</t>
  </si>
  <si>
    <t>00001</t>
  </si>
  <si>
    <t>31122014</t>
  </si>
  <si>
    <t>316393834</t>
  </si>
  <si>
    <t>31639383400080</t>
  </si>
  <si>
    <t>P</t>
  </si>
  <si>
    <t>DECNR</t>
  </si>
  <si>
    <t>ENCNR</t>
  </si>
  <si>
    <t>FON</t>
  </si>
  <si>
    <t>BU</t>
  </si>
  <si>
    <t>D</t>
  </si>
  <si>
    <t>TVAD</t>
  </si>
  <si>
    <t>TVAE</t>
  </si>
  <si>
    <t>B1</t>
  </si>
  <si>
    <t>AFP</t>
  </si>
  <si>
    <t>R</t>
  </si>
  <si>
    <t>REG</t>
  </si>
  <si>
    <t>CTE</t>
  </si>
  <si>
    <t>EMR</t>
  </si>
  <si>
    <t>E</t>
  </si>
  <si>
    <t>INV</t>
  </si>
  <si>
    <t>OTD</t>
  </si>
  <si>
    <t>OT</t>
  </si>
  <si>
    <t>OTE</t>
  </si>
  <si>
    <t>PER</t>
  </si>
  <si>
    <t>REP</t>
  </si>
  <si>
    <t>SSP</t>
  </si>
  <si>
    <t>B3</t>
  </si>
  <si>
    <t>ACT2</t>
  </si>
  <si>
    <t>G</t>
  </si>
  <si>
    <t>AFE</t>
  </si>
  <si>
    <t>FIA</t>
  </si>
  <si>
    <t>INT</t>
  </si>
  <si>
    <t>ACT3</t>
  </si>
  <si>
    <t>P1</t>
  </si>
  <si>
    <t>REF</t>
  </si>
  <si>
    <t>FEF</t>
  </si>
  <si>
    <t>Qualiac développement</t>
  </si>
  <si>
    <t>424676</t>
  </si>
  <si>
    <t>18/03/2019</t>
  </si>
  <si>
    <t>1479999999</t>
  </si>
  <si>
    <t>AFPF</t>
  </si>
  <si>
    <t>SCIF</t>
  </si>
  <si>
    <t>SCI</t>
  </si>
  <si>
    <t>EMN</t>
  </si>
  <si>
    <t>P2</t>
  </si>
  <si>
    <t>623</t>
  </si>
  <si>
    <t>624</t>
  </si>
  <si>
    <t>631</t>
  </si>
  <si>
    <t>632</t>
  </si>
  <si>
    <t>633</t>
  </si>
  <si>
    <t>641</t>
  </si>
  <si>
    <t>651</t>
  </si>
  <si>
    <t>652</t>
  </si>
  <si>
    <t>653</t>
  </si>
  <si>
    <t>654</t>
  </si>
  <si>
    <t>661</t>
  </si>
  <si>
    <t>664</t>
  </si>
  <si>
    <t>671</t>
  </si>
  <si>
    <t>672</t>
  </si>
  <si>
    <t>701</t>
  </si>
  <si>
    <t>702</t>
  </si>
  <si>
    <t>703</t>
  </si>
  <si>
    <t>704</t>
  </si>
  <si>
    <t>741</t>
  </si>
  <si>
    <t>744</t>
  </si>
  <si>
    <t>751</t>
  </si>
  <si>
    <t>752</t>
  </si>
  <si>
    <t>761</t>
  </si>
  <si>
    <t>762</t>
  </si>
  <si>
    <t>763</t>
  </si>
  <si>
    <t>764</t>
  </si>
  <si>
    <t>771</t>
  </si>
  <si>
    <t>231</t>
  </si>
  <si>
    <t>605</t>
  </si>
  <si>
    <t>606</t>
  </si>
  <si>
    <t>607</t>
  </si>
  <si>
    <t>608</t>
  </si>
  <si>
    <t>609</t>
  </si>
  <si>
    <t>615</t>
  </si>
  <si>
    <t>616</t>
  </si>
  <si>
    <t>617</t>
  </si>
  <si>
    <t>618</t>
  </si>
  <si>
    <t>619</t>
  </si>
  <si>
    <t>625</t>
  </si>
  <si>
    <t>626</t>
  </si>
  <si>
    <t>627</t>
  </si>
  <si>
    <t>628</t>
  </si>
  <si>
    <t>629</t>
  </si>
  <si>
    <t>635</t>
  </si>
  <si>
    <t>637</t>
  </si>
  <si>
    <t>645</t>
  </si>
  <si>
    <t>646</t>
  </si>
  <si>
    <t>647</t>
  </si>
  <si>
    <t>648</t>
  </si>
  <si>
    <t>655</t>
  </si>
  <si>
    <t>657</t>
  </si>
  <si>
    <t>658</t>
  </si>
  <si>
    <t>665</t>
  </si>
  <si>
    <t>666</t>
  </si>
  <si>
    <t>667</t>
  </si>
  <si>
    <t>668</t>
  </si>
  <si>
    <t>675</t>
  </si>
  <si>
    <t>678</t>
  </si>
  <si>
    <t>686</t>
  </si>
  <si>
    <t>687</t>
  </si>
  <si>
    <t>695</t>
  </si>
  <si>
    <t>697</t>
  </si>
  <si>
    <t>705</t>
  </si>
  <si>
    <t>706</t>
  </si>
  <si>
    <t>707</t>
  </si>
  <si>
    <t>708</t>
  </si>
  <si>
    <t>709</t>
  </si>
  <si>
    <t>746</t>
  </si>
  <si>
    <t>748</t>
  </si>
  <si>
    <t>755</t>
  </si>
  <si>
    <t>757</t>
  </si>
  <si>
    <t>758</t>
  </si>
  <si>
    <t>765</t>
  </si>
  <si>
    <t>766</t>
  </si>
  <si>
    <t>767</t>
  </si>
  <si>
    <t>768</t>
  </si>
  <si>
    <t>778</t>
  </si>
  <si>
    <t>203</t>
  </si>
  <si>
    <t>601</t>
  </si>
  <si>
    <t>602</t>
  </si>
  <si>
    <t>603</t>
  </si>
  <si>
    <t>604</t>
  </si>
  <si>
    <t>611</t>
  </si>
  <si>
    <t>612</t>
  </si>
  <si>
    <t>613</t>
  </si>
  <si>
    <t>614</t>
  </si>
  <si>
    <t>621</t>
  </si>
  <si>
    <t>622</t>
  </si>
  <si>
    <t>ACT4</t>
  </si>
  <si>
    <t>211</t>
  </si>
  <si>
    <t>ACT5</t>
  </si>
  <si>
    <t>ACT6</t>
  </si>
  <si>
    <t>FISKD</t>
  </si>
  <si>
    <t>FISKE</t>
  </si>
  <si>
    <t>P3</t>
  </si>
  <si>
    <t>SPTRE2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</si>
</sst>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6" applyNumberFormat="0" applyAlignment="0" applyProtection="0"/>
    <xf numFmtId="0" fontId="14" fillId="8" borderId="17" applyNumberFormat="0" applyAlignment="0" applyProtection="0"/>
    <xf numFmtId="0" fontId="15" fillId="8" borderId="16" applyNumberFormat="0" applyAlignment="0" applyProtection="0"/>
    <xf numFmtId="0" fontId="16" fillId="0" borderId="18" applyNumberFormat="0" applyFill="0" applyAlignment="0" applyProtection="0"/>
    <xf numFmtId="0" fontId="17" fillId="9" borderId="19" applyNumberFormat="0" applyAlignment="0" applyProtection="0"/>
    <xf numFmtId="0" fontId="18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</cellStyleXfs>
  <cellXfs count="12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22" fillId="0" borderId="0" xfId="0" applyNumberFormat="1" applyFont="1" applyProtection="1">
      <protection hidden="1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4" fontId="0" fillId="0" borderId="0" xfId="0" quotePrefix="1" applyNumberFormat="1"/>
    <xf numFmtId="0" fontId="0" fillId="0" borderId="0" xfId="0" quotePrefix="1"/>
    <xf numFmtId="2" fontId="0" fillId="0" borderId="0" xfId="0" quotePrefix="1" applyNumberFormat="1"/>
    <xf numFmtId="0" fontId="0" fillId="0" borderId="0" xfId="0" applyFont="1"/>
    <xf numFmtId="0" fontId="0" fillId="0" borderId="0" xfId="0" applyFont="1" applyBorder="1"/>
    <xf numFmtId="0" fontId="23" fillId="0" borderId="1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0" fillId="0" borderId="0" xfId="0" applyFont="1" applyFill="1"/>
    <xf numFmtId="0" fontId="0" fillId="0" borderId="0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4" fontId="0" fillId="0" borderId="1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4" fontId="0" fillId="0" borderId="11" xfId="0" applyNumberFormat="1" applyFont="1" applyBorder="1" applyAlignment="1">
      <alignment horizontal="right" vertical="center"/>
    </xf>
    <xf numFmtId="0" fontId="23" fillId="3" borderId="12" xfId="0" applyFont="1" applyFill="1" applyBorder="1" applyAlignment="1">
      <alignment horizontal="right" vertical="center"/>
    </xf>
    <xf numFmtId="4" fontId="23" fillId="3" borderId="12" xfId="0" applyNumberFormat="1" applyFont="1" applyFill="1" applyBorder="1" applyAlignment="1">
      <alignment horizontal="right" vertical="center"/>
    </xf>
    <xf numFmtId="4" fontId="23" fillId="3" borderId="8" xfId="0" applyNumberFormat="1" applyFont="1" applyFill="1" applyBorder="1" applyAlignment="1">
      <alignment horizontal="right" vertical="center"/>
    </xf>
    <xf numFmtId="4" fontId="20" fillId="3" borderId="8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36" xfId="0" applyFont="1" applyBorder="1" applyAlignment="1">
      <alignment wrapText="1"/>
    </xf>
    <xf numFmtId="0" fontId="0" fillId="0" borderId="36" xfId="0" applyFont="1" applyBorder="1"/>
    <xf numFmtId="0" fontId="0" fillId="0" borderId="36" xfId="0" quotePrefix="1" applyFont="1" applyBorder="1" applyAlignment="1">
      <alignment vertical="center"/>
    </xf>
    <xf numFmtId="0" fontId="0" fillId="0" borderId="36" xfId="0" applyFont="1" applyBorder="1" applyAlignment="1">
      <alignment vertical="center" wrapText="1"/>
    </xf>
    <xf numFmtId="0" fontId="0" fillId="0" borderId="36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0" fillId="0" borderId="24" xfId="0" applyFont="1" applyBorder="1"/>
    <xf numFmtId="4" fontId="0" fillId="0" borderId="25" xfId="0" applyNumberFormat="1" applyFont="1" applyBorder="1" applyAlignment="1">
      <alignment horizontal="right" vertical="center"/>
    </xf>
    <xf numFmtId="0" fontId="0" fillId="0" borderId="26" xfId="0" applyFont="1" applyBorder="1"/>
    <xf numFmtId="4" fontId="0" fillId="0" borderId="28" xfId="0" applyNumberFormat="1" applyFont="1" applyBorder="1" applyAlignment="1">
      <alignment horizontal="right" vertical="center"/>
    </xf>
    <xf numFmtId="0" fontId="0" fillId="0" borderId="29" xfId="0" applyFont="1" applyBorder="1" applyAlignment="1">
      <alignment horizontal="left" vertical="center"/>
    </xf>
    <xf numFmtId="0" fontId="0" fillId="0" borderId="29" xfId="0" applyFont="1" applyBorder="1"/>
    <xf numFmtId="0" fontId="0" fillId="0" borderId="29" xfId="0" applyFont="1" applyBorder="1" applyAlignment="1">
      <alignment vertical="center"/>
    </xf>
    <xf numFmtId="0" fontId="0" fillId="0" borderId="29" xfId="0" applyFont="1" applyBorder="1" applyAlignment="1">
      <alignment vertical="center" wrapText="1"/>
    </xf>
    <xf numFmtId="4" fontId="0" fillId="0" borderId="31" xfId="0" applyNumberFormat="1" applyFont="1" applyBorder="1" applyAlignment="1">
      <alignment horizontal="right" vertical="center"/>
    </xf>
    <xf numFmtId="0" fontId="0" fillId="0" borderId="32" xfId="0" applyFont="1" applyBorder="1" applyAlignment="1">
      <alignment vertical="center" wrapText="1"/>
    </xf>
    <xf numFmtId="0" fontId="0" fillId="0" borderId="32" xfId="0" applyFont="1" applyBorder="1"/>
    <xf numFmtId="4" fontId="0" fillId="3" borderId="34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3" borderId="35" xfId="0" applyFont="1" applyFill="1" applyBorder="1" applyAlignment="1">
      <alignment vertical="center" wrapText="1"/>
    </xf>
    <xf numFmtId="4" fontId="0" fillId="3" borderId="37" xfId="0" applyNumberFormat="1" applyFont="1" applyFill="1" applyBorder="1" applyAlignment="1">
      <alignment horizontal="right" vertical="center"/>
    </xf>
    <xf numFmtId="0" fontId="20" fillId="3" borderId="38" xfId="0" applyFont="1" applyFill="1" applyBorder="1" applyAlignment="1">
      <alignment horizontal="left" vertical="center"/>
    </xf>
    <xf numFmtId="4" fontId="0" fillId="3" borderId="40" xfId="0" applyNumberFormat="1" applyFont="1" applyFill="1" applyBorder="1" applyAlignment="1">
      <alignment horizontal="right" vertical="center"/>
    </xf>
    <xf numFmtId="0" fontId="20" fillId="3" borderId="41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/>
    </xf>
    <xf numFmtId="0" fontId="20" fillId="3" borderId="33" xfId="0" applyFont="1" applyFill="1" applyBorder="1" applyAlignment="1">
      <alignment horizontal="left" vertical="center" wrapText="1"/>
    </xf>
    <xf numFmtId="0" fontId="20" fillId="3" borderId="36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20" fillId="3" borderId="39" xfId="0" applyFont="1" applyFill="1" applyBorder="1" applyAlignment="1">
      <alignment horizontal="left" vertical="center"/>
    </xf>
    <xf numFmtId="0" fontId="21" fillId="0" borderId="0" xfId="0" applyFont="1"/>
    <xf numFmtId="0" fontId="20" fillId="0" borderId="0" xfId="0" applyFont="1" applyAlignment="1">
      <alignment horizontal="center"/>
    </xf>
    <xf numFmtId="0" fontId="0" fillId="0" borderId="7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42" xfId="0" applyFont="1" applyBorder="1" applyAlignment="1">
      <alignment horizontal="center"/>
    </xf>
    <xf numFmtId="0" fontId="20" fillId="3" borderId="7" xfId="0" applyFont="1" applyFill="1" applyBorder="1" applyAlignment="1">
      <alignment horizontal="left" vertical="center" indent="1"/>
    </xf>
    <xf numFmtId="0" fontId="20" fillId="3" borderId="10" xfId="0" applyFont="1" applyFill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 indent="1"/>
    </xf>
    <xf numFmtId="0" fontId="20" fillId="0" borderId="10" xfId="0" applyFont="1" applyBorder="1" applyAlignment="1">
      <alignment horizontal="left" vertical="center" indent="1"/>
    </xf>
    <xf numFmtId="0" fontId="0" fillId="0" borderId="0" xfId="0" applyFont="1" applyAlignment="1"/>
    <xf numFmtId="0" fontId="23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0" fillId="0" borderId="43" xfId="0" applyFont="1" applyBorder="1" applyAlignment="1">
      <alignment horizontal="left" vertical="center" wrapText="1" indent="1"/>
    </xf>
    <xf numFmtId="0" fontId="0" fillId="0" borderId="36" xfId="0" applyFont="1" applyBorder="1" applyAlignment="1">
      <alignment horizontal="left" wrapText="1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35" borderId="7" xfId="0" applyFont="1" applyFill="1" applyBorder="1" applyAlignment="1">
      <alignment horizontal="center" vertical="center"/>
    </xf>
    <xf numFmtId="0" fontId="17" fillId="35" borderId="9" xfId="0" applyFont="1" applyFill="1" applyBorder="1" applyAlignment="1">
      <alignment horizontal="center" vertical="center"/>
    </xf>
    <xf numFmtId="0" fontId="17" fillId="3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Neutre" xfId="13" builtinId="28" customBuiltin="1"/>
    <cellStyle name="Normal" xfId="0" builtinId="0"/>
    <cellStyle name="Normal 2" xfId="1" xr:uid="{00000000-0005-0000-0000-000020000000}"/>
    <cellStyle name="Normal 3" xfId="2" xr:uid="{00000000-0005-0000-0000-000021000000}"/>
    <cellStyle name="Normal 4" xfId="3" xr:uid="{00000000-0005-0000-0000-000022000000}"/>
    <cellStyle name="Normal 5" xfId="4" xr:uid="{00000000-0005-0000-0000-000023000000}"/>
    <cellStyle name="Note" xfId="20" builtinId="10" customBuiltin="1"/>
    <cellStyle name="Pourcentage 2" xfId="5" xr:uid="{00000000-0005-0000-0000-000024000000}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J34"/>
  <sheetViews>
    <sheetView showGridLines="0" tabSelected="1" zoomScaleNormal="100" workbookViewId="0"/>
  </sheetViews>
  <sheetFormatPr baseColWidth="10" defaultRowHeight="15" x14ac:dyDescent="0.25"/>
  <cols>
    <col min="1" max="1" width="3.28515625" style="10" customWidth="1"/>
    <col min="2" max="2" width="57.7109375" style="10" customWidth="1"/>
    <col min="3" max="4" width="20.7109375" style="10" customWidth="1"/>
    <col min="5" max="5" width="7.42578125" style="10" customWidth="1"/>
    <col min="6" max="6" width="20.7109375" style="10" customWidth="1"/>
    <col min="7" max="8" width="25.7109375" style="10" customWidth="1"/>
    <col min="9" max="9" width="17.42578125" style="10" customWidth="1"/>
    <col min="10" max="16384" width="11.42578125" style="10"/>
  </cols>
  <sheetData>
    <row r="1" spans="2:10" ht="15" customHeight="1" x14ac:dyDescent="0.25">
      <c r="B1" s="85" t="str">
        <f>IF(Donnees!AE6="07",+CONCATENATE("PDF_","AB",Donnees!AI6,"_",Donnees!AA6,REPT(" ",10-LEN(Donnees!AA6)),"_",Donnees!O6),+CONCATENATE("AB",Donnees!AI6,"_",Donnees!AA6,REPT(" ",10-LEN(Donnees!AA6)),"_",Donnees!AB6,"_",Donnees!AD6,"_",Donnees!O6,"_",Donnees!AE6))</f>
        <v>ABP_1479999999_03_02_2014_04</v>
      </c>
      <c r="H1" s="46" t="str">
        <f>CONCATENATE("Edité au : ",Donnees!F4)</f>
        <v>Edité au : 18/03/2019</v>
      </c>
      <c r="I1" s="17"/>
    </row>
    <row r="2" spans="2:10" ht="15" customHeight="1" x14ac:dyDescent="0.25">
      <c r="B2" s="86" t="str">
        <f>Donnees!C1</f>
        <v>Qualiac développement</v>
      </c>
      <c r="C2" s="86"/>
      <c r="D2" s="86"/>
      <c r="E2" s="86"/>
      <c r="F2" s="86"/>
      <c r="G2" s="86"/>
      <c r="H2" s="86"/>
      <c r="I2" s="17"/>
    </row>
    <row r="3" spans="2:10" ht="15" customHeight="1" x14ac:dyDescent="0.25">
      <c r="B3" s="45"/>
      <c r="C3" s="45"/>
      <c r="D3" s="45"/>
      <c r="E3" s="45"/>
      <c r="F3" s="45"/>
      <c r="G3" s="45"/>
      <c r="H3" s="45"/>
      <c r="I3" s="45"/>
    </row>
    <row r="4" spans="2:10" ht="15" customHeight="1" x14ac:dyDescent="0.25">
      <c r="B4" s="86" t="s">
        <v>113</v>
      </c>
      <c r="C4" s="86"/>
      <c r="D4" s="86"/>
      <c r="E4" s="86"/>
      <c r="F4" s="86"/>
      <c r="G4" s="86"/>
      <c r="H4" s="86"/>
      <c r="I4" s="17"/>
    </row>
    <row r="5" spans="2:10" ht="15" customHeight="1" x14ac:dyDescent="0.25">
      <c r="B5" s="89"/>
      <c r="C5" s="89"/>
      <c r="D5" s="89"/>
      <c r="E5" s="89"/>
      <c r="F5" s="89"/>
      <c r="G5" s="89"/>
      <c r="H5" s="89"/>
      <c r="I5" s="94"/>
      <c r="J5" s="94"/>
    </row>
    <row r="6" spans="2:10" ht="15" customHeight="1" x14ac:dyDescent="0.25">
      <c r="B6" s="98" t="s">
        <v>4</v>
      </c>
      <c r="C6" s="99"/>
      <c r="D6" s="99"/>
      <c r="E6" s="99"/>
      <c r="F6" s="99"/>
      <c r="G6" s="99"/>
      <c r="H6" s="100"/>
    </row>
    <row r="7" spans="2:10" ht="15" customHeight="1" x14ac:dyDescent="0.25"/>
    <row r="8" spans="2:10" ht="15" customHeight="1" x14ac:dyDescent="0.25">
      <c r="B8" s="18" t="s">
        <v>5</v>
      </c>
    </row>
    <row r="9" spans="2:10" ht="15" customHeight="1" x14ac:dyDescent="0.25">
      <c r="E9" s="11"/>
    </row>
    <row r="10" spans="2:10" ht="15" customHeight="1" x14ac:dyDescent="0.25">
      <c r="B10" s="95" t="s">
        <v>6</v>
      </c>
      <c r="C10" s="96"/>
      <c r="D10" s="97"/>
      <c r="E10" s="19"/>
      <c r="F10" s="101" t="s">
        <v>7</v>
      </c>
      <c r="G10" s="102"/>
      <c r="H10" s="103"/>
    </row>
    <row r="11" spans="2:10" ht="15" customHeight="1" x14ac:dyDescent="0.25">
      <c r="B11" s="12"/>
      <c r="C11" s="106" t="s">
        <v>8</v>
      </c>
      <c r="D11" s="107"/>
      <c r="E11" s="19"/>
      <c r="F11" s="13" t="s">
        <v>8</v>
      </c>
      <c r="G11" s="110"/>
      <c r="H11" s="111"/>
    </row>
    <row r="12" spans="2:10" ht="15" customHeight="1" x14ac:dyDescent="0.25">
      <c r="B12" s="20"/>
      <c r="C12" s="21" t="s">
        <v>1</v>
      </c>
      <c r="D12" s="22" t="s">
        <v>2</v>
      </c>
      <c r="E12" s="23"/>
      <c r="F12" s="24"/>
      <c r="G12" s="112"/>
      <c r="H12" s="113"/>
    </row>
    <row r="13" spans="2:10" ht="15" customHeight="1" x14ac:dyDescent="0.25">
      <c r="B13" s="25" t="s">
        <v>3</v>
      </c>
      <c r="C13" s="26">
        <f>+SUMIFS(Donnees!I6:I1000000,Donnees!$B$6:$B$1000000,"B1",Donnees!$F$6:$F$1000000,"PER")-SUMIFS(Donnees!J6:J1000000,Donnees!$B$6:$B$1000000,"B1",Donnees!$F$6:$F$1000000,"PER")</f>
        <v>11351000</v>
      </c>
      <c r="D13" s="27">
        <f>+SUMIFS(Donnees!I6:I1000000,Donnees!$B$6:$B$1000000,"B2",Donnees!$F$6:$F$1000000,"PER")-SUMIFS(Donnees!J6:J1000000,Donnees!$B$6:$B$1000000,"B2",Donnees!$F$6:$F$1000000,"PER")</f>
        <v>17111000</v>
      </c>
      <c r="E13" s="23"/>
      <c r="F13" s="27">
        <f>SUM(F14:F19)</f>
        <v>96000000</v>
      </c>
      <c r="G13" s="92" t="s">
        <v>9</v>
      </c>
      <c r="H13" s="93"/>
    </row>
    <row r="14" spans="2:10" ht="15" customHeight="1" x14ac:dyDescent="0.25">
      <c r="B14" s="28" t="s">
        <v>10</v>
      </c>
      <c r="C14" s="26">
        <f>+SUMIFS(Donnees!I6:I1000000,Donnees!$B$6:$B$1000000,"B1",Donnees!$G$6:$G$1000000,"6453")-SUMIFS(Donnees!J6:J1000000,Donnees!$B$6:$B$1000000,"B1",Donnees!$G$6:$G$1000000,"6453")</f>
        <v>0</v>
      </c>
      <c r="D14" s="27">
        <f>+SUMIFS(Donnees!I6:I1000000,Donnees!$B$6:$B$1000000,"B2",Donnees!$G$6:$G$1000000,"6453")-SUMIFS(Donnees!J6:J1000000,Donnees!$B$6:$B$1000000,"B2",Donnees!$G$6:$G$1000000,"6453")</f>
        <v>0</v>
      </c>
      <c r="E14" s="23"/>
      <c r="F14" s="27">
        <f>+SUMIFS(Donnees!$J$6:$J$1000000,Donnees!$B$6:$B$1000000,"B2",Donnees!$G$6:$G$1000000,"SSP",Donnees!$L$6:$L$1000000,"G")-SUMIFS(Donnees!$I$6:$I$1000000,Donnees!$B$6:$B$1000000,"B2",Donnees!$G$6:$G$1000000,"SSP",Donnees!$L$6:$L$1000000,"G")</f>
        <v>3700000</v>
      </c>
      <c r="G14" s="87" t="s">
        <v>11</v>
      </c>
      <c r="H14" s="88"/>
    </row>
    <row r="15" spans="2:10" ht="15" customHeight="1" x14ac:dyDescent="0.25">
      <c r="B15" s="28"/>
      <c r="C15" s="31"/>
      <c r="D15" s="32"/>
      <c r="E15" s="23"/>
      <c r="F15" s="27">
        <f>+SUMIFS(Donnees!$J$6:$J$1000000,Donnees!$B$6:$B$1000000,"B2",Donnees!$G$6:$G$1000000,"SCI",Donnees!$L$6:$L$1000000,"G")-SUMIFS(Donnees!$I$6:$I$1000000,Donnees!$B$6:$B$1000000,"B2",Donnees!$G$6:$G$1000000,"SCI",Donnees!$L$6:$L$1000000,"G")</f>
        <v>400000</v>
      </c>
      <c r="G15" s="87" t="s">
        <v>115</v>
      </c>
      <c r="H15" s="88"/>
    </row>
    <row r="16" spans="2:10" ht="15" customHeight="1" x14ac:dyDescent="0.25">
      <c r="B16" s="30"/>
      <c r="C16" s="31"/>
      <c r="D16" s="32"/>
      <c r="E16" s="23"/>
      <c r="F16" s="27">
        <f>+SUMIFS(Donnees!$J$6:$J$1000000,Donnees!$B$6:$B$1000000,"B2",Donnees!$G$6:$G$1000000,"AFE",Donnees!$L$6:$L$1000000,"G")-SUMIFS(Donnees!$I$6:$I$1000000,Donnees!$B$6:$B$1000000,"B2",Donnees!$G$6:$G$1000000,"AFE",Donnees!$L$6:$L$1000000,"G")</f>
        <v>2700000</v>
      </c>
      <c r="G16" s="87" t="s">
        <v>12</v>
      </c>
      <c r="H16" s="88"/>
    </row>
    <row r="17" spans="2:8" ht="15" customHeight="1" x14ac:dyDescent="0.25">
      <c r="B17" s="30"/>
      <c r="C17" s="31"/>
      <c r="D17" s="32"/>
      <c r="E17" s="23"/>
      <c r="F17" s="27">
        <f>+SUMIFS(Donnees!$J$6:$J$1000000,Donnees!$B$6:$B$1000000,"B2",Donnees!$G$6:$G$1000000,"FIA",Donnees!$L$6:$L$1000000,"G")-SUMIFS(Donnees!$I$6:$I$1000000,Donnees!$B$6:$B$1000000,"B2",Donnees!$G$6:$G$1000000,"FIA",Donnees!$L$6:$L$1000000,"G")</f>
        <v>2700000</v>
      </c>
      <c r="G17" s="87" t="s">
        <v>13</v>
      </c>
      <c r="H17" s="88"/>
    </row>
    <row r="18" spans="2:8" ht="15" customHeight="1" x14ac:dyDescent="0.25">
      <c r="B18" s="25" t="s">
        <v>14</v>
      </c>
      <c r="C18" s="26">
        <f>+SUMIFS(Donnees!I6:I1000000,Donnees!$B$6:$B$1000000,"B1",Donnees!$F$6:$F$1000000,"FON")-SUMIFS(Donnees!J6:J1000000,Donnees!$B$6:$B$1000000,"B1",Donnees!$F$6:$F$1000000,"FON")</f>
        <v>53760000</v>
      </c>
      <c r="D18" s="27">
        <f>+SUMIFS(Donnees!I6:I1000000,Donnees!$B$6:$B$1000000,"B2",Donnees!$F$6:$F$1000000,"FON")-SUMIFS(Donnees!J6:J1000000,Donnees!$B$6:$B$1000000,"B2",Donnees!$F$6:$F$1000000,"FON")</f>
        <v>103680000</v>
      </c>
      <c r="E18" s="23"/>
      <c r="F18" s="27">
        <f>+SUMIFS(Donnees!$J$6:$J$1000000,Donnees!$B$6:$B$1000000,"B2",Donnees!$G$6:$G$1000000,"AFP",Donnees!$L$6:$L$1000000,"G")-SUMIFS(Donnees!$I$6:$I$1000000,Donnees!$B$6:$B$1000000,"B2",Donnees!$G$6:$G$1000000,"AFP",Donnees!$L$6:$L$1000000,"G")</f>
        <v>14700000</v>
      </c>
      <c r="G18" s="87" t="s">
        <v>15</v>
      </c>
      <c r="H18" s="88"/>
    </row>
    <row r="19" spans="2:8" ht="15" customHeight="1" x14ac:dyDescent="0.25">
      <c r="B19" s="30"/>
      <c r="C19" s="31"/>
      <c r="D19" s="32"/>
      <c r="E19" s="23"/>
      <c r="F19" s="27">
        <f>+SUMIFS(Donnees!$J$6:$J$1000000,Donnees!$B$6:$B$1000000,"B2",Donnees!$G$6:$G$1000000,"REP",Donnees!$L$6:$L$1000000,"G")-SUMIFS(Donnees!$I$6:$I$1000000,Donnees!$B$6:$B$1000000,"B2",Donnees!$G$6:$G$1000000,"REP",Donnees!$L$6:$L$1000000,"G")</f>
        <v>71800000</v>
      </c>
      <c r="G19" s="87" t="s">
        <v>16</v>
      </c>
      <c r="H19" s="88"/>
    </row>
    <row r="20" spans="2:8" ht="15" customHeight="1" x14ac:dyDescent="0.25">
      <c r="B20" s="30"/>
      <c r="C20" s="31"/>
      <c r="D20" s="32"/>
      <c r="E20" s="23"/>
      <c r="F20" s="32"/>
      <c r="G20" s="87"/>
      <c r="H20" s="88"/>
    </row>
    <row r="21" spans="2:8" ht="15" customHeight="1" x14ac:dyDescent="0.25">
      <c r="B21" s="25" t="s">
        <v>0</v>
      </c>
      <c r="C21" s="26">
        <f>+SUMIFS(Donnees!I6:I1000000,Donnees!$B$6:$B$1000000,"B1",Donnees!$F$6:$F$1000000,"INT")-SUMIFS(Donnees!J6:J1000000,Donnees!$B$6:$B$1000000,"B1",Donnees!$F$6:$F$1000000,"INT")</f>
        <v>2630000</v>
      </c>
      <c r="D21" s="27">
        <f>+SUMIFS(Donnees!I6:I1000000,Donnees!$B$6:$B$1000000,"B2",Donnees!$F$6:$F$1000000,"INT")-SUMIFS(Donnees!J6:J1000000,Donnees!$B$6:$B$1000000,"B2",Donnees!$F$6:$F$1000000,"INT")</f>
        <v>4353000</v>
      </c>
      <c r="E21" s="23"/>
      <c r="F21" s="27"/>
      <c r="G21" s="87"/>
      <c r="H21" s="88"/>
    </row>
    <row r="22" spans="2:8" ht="15" customHeight="1" x14ac:dyDescent="0.25">
      <c r="B22" s="33"/>
      <c r="C22" s="26"/>
      <c r="D22" s="27"/>
      <c r="E22" s="23"/>
      <c r="F22" s="27">
        <f>SUM(F23:F26)</f>
        <v>3045000</v>
      </c>
      <c r="G22" s="92" t="s">
        <v>17</v>
      </c>
      <c r="H22" s="93"/>
    </row>
    <row r="23" spans="2:8" ht="15" customHeight="1" x14ac:dyDescent="0.25">
      <c r="B23" s="30"/>
      <c r="C23" s="31"/>
      <c r="D23" s="32"/>
      <c r="E23" s="23"/>
      <c r="F23" s="27">
        <f>+SUMIFS(Donnees!$J$6:$J$1000000,Donnees!$B$6:$B$1000000,"B2",Donnees!$G$6:$G$1000000,"SCIF",Donnees!$L$6:$L$1000000,"F")-SUMIFS(Donnees!$I$6:$I$1000000,Donnees!$B$6:$B$1000000,"B2",Donnees!$G$6:$G$1000000,"SCIF",Donnees!$L$6:$L$1000000,"F")</f>
        <v>45000</v>
      </c>
      <c r="G23" s="87" t="s">
        <v>116</v>
      </c>
      <c r="H23" s="88"/>
    </row>
    <row r="24" spans="2:8" ht="15" customHeight="1" x14ac:dyDescent="0.25">
      <c r="B24" s="30"/>
      <c r="C24" s="31"/>
      <c r="D24" s="32"/>
      <c r="E24" s="23"/>
      <c r="F24" s="27">
        <f>+SUMIFS(Donnees!$J$6:$J$1000000,Donnees!$B$6:$B$1000000,"B2",Donnees!$G$6:$G$1000000,"FEF",Donnees!$L$6:$L$1000000,"F")-SUMIFS(Donnees!$I$6:$I$1000000,Donnees!$B$6:$B$1000000,"B2",Donnees!$G$6:$G$1000000,"FEF",Donnees!$L$6:$L$1000000,"F")</f>
        <v>200000</v>
      </c>
      <c r="G24" s="87" t="s">
        <v>117</v>
      </c>
      <c r="H24" s="88"/>
    </row>
    <row r="25" spans="2:8" ht="15" customHeight="1" x14ac:dyDescent="0.25">
      <c r="B25" s="20" t="s">
        <v>18</v>
      </c>
      <c r="C25" s="31">
        <f>+SUMIFS(Donnees!I6:I1000000,Donnees!$B$6:$B$1000000,"B1",Donnees!$F$6:$F$1000000,"INV")-SUMIFS(Donnees!J6:J1000000,Donnees!$B$6:$B$1000000,"B1",Donnees!$F$6:$F$1000000,"INV")</f>
        <v>-96130</v>
      </c>
      <c r="D25" s="32">
        <f>+SUMIFS(Donnees!I6:I1000000,Donnees!$B$6:$B$1000000,"B2",Donnees!$F$6:$F$1000000,"INV")-SUMIFS(Donnees!J6:J1000000,Donnees!$B$6:$B$1000000,"B2",Donnees!$F$6:$F$1000000,"INV")</f>
        <v>5292320</v>
      </c>
      <c r="E25" s="23"/>
      <c r="F25" s="27">
        <f>+SUMIFS(Donnees!$J$6:$J$1000000,Donnees!$B$6:$B$1000000,"B2",Donnees!$G$6:$G$1000000,"AFPF",Donnees!$L$6:$L$1000000,"F")-SUMIFS(Donnees!$I$6:$I$1000000,Donnees!$B$6:$B$1000000,"B2",Donnees!$G$6:$G$1000000,"AFPF",Donnees!$L$6:$L$1000000,"F")</f>
        <v>2800000</v>
      </c>
      <c r="G25" s="87" t="s">
        <v>19</v>
      </c>
      <c r="H25" s="88"/>
    </row>
    <row r="26" spans="2:8" ht="15" customHeight="1" x14ac:dyDescent="0.25">
      <c r="B26" s="33"/>
      <c r="C26" s="26"/>
      <c r="D26" s="27"/>
      <c r="E26" s="23"/>
      <c r="F26" s="27">
        <f>+SUMIFS(Donnees!$J$6:$J$1000000,Donnees!$B$6:$B$1000000,"B2",Donnees!$G$6:$G$1000000,"ARF",Donnees!$L$6:$L$1000000,"F")-SUMIFS(Donnees!$I$6:$I$1000000,Donnees!$B$6:$B$1000000,"B2",Donnees!$G$6:$G$1000000,"ARF",Donnees!$L$6:$L$1000000,"F")</f>
        <v>0</v>
      </c>
      <c r="G26" s="87" t="s">
        <v>38</v>
      </c>
      <c r="H26" s="88"/>
    </row>
    <row r="27" spans="2:8" ht="15" customHeight="1" x14ac:dyDescent="0.25">
      <c r="B27" s="30"/>
      <c r="C27" s="31"/>
      <c r="D27" s="32"/>
      <c r="E27" s="23"/>
      <c r="F27" s="32"/>
      <c r="G27" s="87"/>
      <c r="H27" s="88"/>
    </row>
    <row r="28" spans="2:8" ht="15" customHeight="1" x14ac:dyDescent="0.25">
      <c r="B28" s="30"/>
      <c r="C28" s="31"/>
      <c r="D28" s="32"/>
      <c r="E28" s="23"/>
      <c r="F28" s="32"/>
      <c r="G28" s="87"/>
      <c r="H28" s="88"/>
    </row>
    <row r="29" spans="2:8" ht="15" customHeight="1" x14ac:dyDescent="0.25">
      <c r="B29" s="34"/>
      <c r="C29" s="35"/>
      <c r="D29" s="29"/>
      <c r="E29" s="23"/>
      <c r="F29" s="29"/>
      <c r="G29" s="87"/>
      <c r="H29" s="88"/>
    </row>
    <row r="30" spans="2:8" ht="15" customHeight="1" x14ac:dyDescent="0.25">
      <c r="B30" s="36" t="s">
        <v>24</v>
      </c>
      <c r="C30" s="37">
        <f>SUM(C13,C18,C21,C25)</f>
        <v>67644870</v>
      </c>
      <c r="D30" s="37">
        <f>SUM(D13,D18,D21,D25)</f>
        <v>130436320</v>
      </c>
      <c r="E30" s="23"/>
      <c r="F30" s="37">
        <f>SUM(F13,F22)</f>
        <v>99045000</v>
      </c>
      <c r="G30" s="90" t="s">
        <v>20</v>
      </c>
      <c r="H30" s="91"/>
    </row>
    <row r="31" spans="2:8" ht="15" customHeight="1" x14ac:dyDescent="0.25">
      <c r="E31" s="23"/>
      <c r="G31" s="14"/>
      <c r="H31" s="14"/>
    </row>
    <row r="32" spans="2:8" ht="15" customHeight="1" x14ac:dyDescent="0.25">
      <c r="B32" s="108" t="s">
        <v>21</v>
      </c>
      <c r="C32" s="109"/>
      <c r="D32" s="38">
        <f>IF(F30&gt;D30,F30-D30,0)</f>
        <v>0</v>
      </c>
      <c r="E32" s="23"/>
      <c r="F32" s="39">
        <f>IF(D30&gt;F30,D30-F30,0)</f>
        <v>31391320</v>
      </c>
      <c r="G32" s="90" t="s">
        <v>22</v>
      </c>
      <c r="H32" s="91"/>
    </row>
    <row r="33" spans="2:9" s="15" customFormat="1" ht="15" customHeight="1" x14ac:dyDescent="0.25">
      <c r="B33" s="40"/>
      <c r="C33" s="41"/>
      <c r="D33" s="41"/>
      <c r="E33" s="41"/>
      <c r="F33" s="42"/>
      <c r="G33" s="43"/>
    </row>
    <row r="34" spans="2:9" s="16" customFormat="1" ht="15" customHeight="1" x14ac:dyDescent="0.25">
      <c r="B34" s="104" t="s">
        <v>23</v>
      </c>
      <c r="C34" s="105"/>
      <c r="D34" s="105"/>
      <c r="E34" s="105"/>
      <c r="F34" s="105"/>
      <c r="G34" s="105"/>
      <c r="H34" s="44"/>
      <c r="I34" s="44"/>
    </row>
  </sheetData>
  <mergeCells count="30">
    <mergeCell ref="I5:J5"/>
    <mergeCell ref="B10:D10"/>
    <mergeCell ref="B6:H6"/>
    <mergeCell ref="F10:H10"/>
    <mergeCell ref="B34:G34"/>
    <mergeCell ref="C11:D11"/>
    <mergeCell ref="B32:C32"/>
    <mergeCell ref="G11:H12"/>
    <mergeCell ref="G13:H13"/>
    <mergeCell ref="G14:H14"/>
    <mergeCell ref="G16:H16"/>
    <mergeCell ref="G17:H17"/>
    <mergeCell ref="G18:H18"/>
    <mergeCell ref="G19:H19"/>
    <mergeCell ref="G20:H20"/>
    <mergeCell ref="G21:H21"/>
    <mergeCell ref="G29:H29"/>
    <mergeCell ref="G30:H30"/>
    <mergeCell ref="G32:H32"/>
    <mergeCell ref="G22:H22"/>
    <mergeCell ref="G24:H24"/>
    <mergeCell ref="G25:H25"/>
    <mergeCell ref="G26:H26"/>
    <mergeCell ref="G23:H23"/>
    <mergeCell ref="B2:H2"/>
    <mergeCell ref="B4:H4"/>
    <mergeCell ref="G27:H27"/>
    <mergeCell ref="G28:H28"/>
    <mergeCell ref="B5:H5"/>
    <mergeCell ref="G15:H1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H27"/>
  <sheetViews>
    <sheetView showGridLines="0" zoomScaleNormal="100" workbookViewId="0"/>
  </sheetViews>
  <sheetFormatPr baseColWidth="10" defaultRowHeight="15" x14ac:dyDescent="0.25"/>
  <cols>
    <col min="1" max="1" width="3.28515625" style="10" customWidth="1"/>
    <col min="2" max="2" width="63" style="10" bestFit="1" customWidth="1"/>
    <col min="3" max="3" width="20.7109375" style="10" customWidth="1"/>
    <col min="4" max="4" width="3.85546875" style="10" customWidth="1"/>
    <col min="5" max="5" width="20.7109375" style="10" customWidth="1"/>
    <col min="6" max="6" width="60.7109375" style="10" customWidth="1"/>
    <col min="7" max="7" width="53.5703125" style="10" customWidth="1"/>
    <col min="8" max="8" width="22.7109375" style="10" customWidth="1"/>
    <col min="9" max="16384" width="11.42578125" style="10"/>
  </cols>
  <sheetData>
    <row r="1" spans="2:8" ht="15" customHeight="1" x14ac:dyDescent="0.25">
      <c r="B1" s="85" t="str">
        <f>IF(Donnees!AE6="07",+CONCATENATE("PDF_","EF",Donnees!AI6,"_",Donnees!AA6,REPT(" ",10-LEN(Donnees!AA6)),"_",Donnees!O6),+CONCATENATE("EF",Donnees!AI6,"_",Donnees!AA6,REPT(" ",10-LEN(Donnees!AA6)),"_",Donnees!AB6,"_",Donnees!AD6,"_",Donnees!O6,"_",Donnees!AE6))</f>
        <v>EFP_1479999999_03_02_2014_04</v>
      </c>
      <c r="E1" s="47"/>
      <c r="F1" s="75" t="str">
        <f>CONCATENATE("Edité au : ",Donnees!F4)</f>
        <v>Edité au : 18/03/2019</v>
      </c>
      <c r="G1" s="54"/>
      <c r="H1" s="54"/>
    </row>
    <row r="2" spans="2:8" ht="15" customHeight="1" x14ac:dyDescent="0.25">
      <c r="B2" s="115" t="str">
        <f>Donnees!C1</f>
        <v>Qualiac développement</v>
      </c>
      <c r="C2" s="116"/>
      <c r="D2" s="116"/>
      <c r="E2" s="116"/>
      <c r="F2" s="116"/>
    </row>
    <row r="3" spans="2:8" ht="15" customHeight="1" x14ac:dyDescent="0.25">
      <c r="B3" s="55"/>
      <c r="C3" s="56"/>
      <c r="D3" s="56"/>
      <c r="E3" s="56"/>
      <c r="F3" s="56"/>
    </row>
    <row r="4" spans="2:8" ht="15" customHeight="1" x14ac:dyDescent="0.25">
      <c r="B4" s="117" t="s">
        <v>112</v>
      </c>
      <c r="C4" s="117"/>
      <c r="D4" s="117"/>
      <c r="E4" s="117"/>
      <c r="F4" s="117"/>
      <c r="G4" s="54"/>
      <c r="H4" s="54"/>
    </row>
    <row r="5" spans="2:8" ht="15" customHeight="1" x14ac:dyDescent="0.25"/>
    <row r="6" spans="2:8" ht="15" customHeight="1" x14ac:dyDescent="0.25">
      <c r="B6" s="118" t="s">
        <v>4</v>
      </c>
      <c r="C6" s="119"/>
      <c r="D6" s="119"/>
      <c r="E6" s="119"/>
      <c r="F6" s="120"/>
    </row>
    <row r="7" spans="2:8" ht="15" customHeight="1" x14ac:dyDescent="0.25"/>
    <row r="8" spans="2:8" ht="15" customHeight="1" x14ac:dyDescent="0.25">
      <c r="B8" s="121" t="s">
        <v>25</v>
      </c>
      <c r="C8" s="121"/>
      <c r="D8" s="121"/>
      <c r="E8" s="121"/>
      <c r="F8" s="121"/>
      <c r="G8" s="54"/>
      <c r="H8" s="54"/>
    </row>
    <row r="9" spans="2:8" ht="15" customHeight="1" thickBot="1" x14ac:dyDescent="0.3"/>
    <row r="10" spans="2:8" ht="15" customHeight="1" thickBot="1" x14ac:dyDescent="0.3">
      <c r="B10" s="122" t="s">
        <v>26</v>
      </c>
      <c r="C10" s="123"/>
      <c r="E10" s="122" t="s">
        <v>27</v>
      </c>
      <c r="F10" s="123"/>
    </row>
    <row r="11" spans="2:8" ht="15" customHeight="1" x14ac:dyDescent="0.25">
      <c r="B11" s="57"/>
      <c r="C11" s="58"/>
      <c r="E11" s="58"/>
      <c r="F11" s="59"/>
    </row>
    <row r="12" spans="2:8" ht="15" customHeight="1" x14ac:dyDescent="0.25">
      <c r="B12" s="77" t="s">
        <v>22</v>
      </c>
      <c r="C12" s="60">
        <f>'Pdf1-Tab. 2 Autorisations bud.'!F32</f>
        <v>31391320</v>
      </c>
      <c r="E12" s="60">
        <f>'Pdf1-Tab. 2 Autorisations bud.'!D32</f>
        <v>0</v>
      </c>
      <c r="F12" s="61" t="s">
        <v>21</v>
      </c>
      <c r="G12" s="48"/>
    </row>
    <row r="13" spans="2:8" ht="15" customHeight="1" x14ac:dyDescent="0.25">
      <c r="B13" s="77"/>
      <c r="C13" s="60"/>
      <c r="E13" s="60"/>
      <c r="F13" s="62"/>
      <c r="G13" s="49"/>
      <c r="H13" s="11"/>
    </row>
    <row r="14" spans="2:8" ht="45" x14ac:dyDescent="0.25">
      <c r="B14" s="78" t="s">
        <v>111</v>
      </c>
      <c r="C14" s="60">
        <f>SUMIFS(Donnees!I6:I1000000,Donnees!$B$6:$B$1000000,"B2",Donnees!$F$6:$F$1000000,"EMR")-SUMIFS(Donnees!J6:J1000000,Donnees!$B$6:$B$1000000,"B2",Donnees!$F$6:$F$1000000,"EMR")
+SUMIFS(Donnees!I6:I1000000,Donnees!$B$6:$B$1000000,"B3",Donnees!$F$6:$F$1000000,"EMR")-SUMIFS(Donnees!J6:J1000000,Donnees!$B$6:$B$1000000,"B3",Donnees!$F$6:$F$1000000,"EMR")
+SUMIFS(Donnees!I6:I1000000,Donnees!$B$6:$B$1000000,"B2",Donnees!$F$6:$F$1000000,"PRR")-SUMIFS(Donnees!J6:J1000000,Donnees!$B$6:$B$1000000,"B2",Donnees!$F$6:$F$1000000,"PRR")
+SUMIFS(Donnees!I6:I1000000,Donnees!$B$6:$B$1000000,"B3",Donnees!$F$6:$F$1000000,"PRR")-SUMIFS(Donnees!J6:J1000000,Donnees!$B$6:$B$1000000,"B3",Donnees!$F$6:$F$1000000,"PRR")
+SUMIFS(Donnees!I6:I1000000,Donnees!$B$6:$B$1000000,"B2",Donnees!$F$6:$F$1000000,"DER")-SUMIFS(Donnees!J6:J1000000,Donnees!$B$6:$B$1000000,"B2",Donnees!$F$6:$F$1000000,"DER")
+SUMIFS(Donnees!I6:I1000000,Donnees!$B$6:$B$1000000,"B3",Donnees!$F$6:$F$1000000,"DER")-SUMIFS(Donnees!J6:J1000000,Donnees!$B$6:$B$1000000,"B3",Donnees!$F$6:$F$1000000,"DER")</f>
        <v>580000</v>
      </c>
      <c r="E14" s="60">
        <f>SUMIFS(Donnees!J6:J1000000,Donnees!$B$6:$B$1000000,"B2",Donnees!$F$6:$F$1000000,"EMN")-SUMIFS(Donnees!I6:I1000000,Donnees!$B$6:$B$1000000,"B2",Donnees!$F$6:$F$1000000,"EMN")
+SUMIFS(Donnees!J6:J1000000,Donnees!$B$6:$B$1000000,"B3",Donnees!$F$6:$F$1000000,"EMN")-SUMIFS(Donnees!I6:I1000000,Donnees!$B$6:$B$1000000,"B3",Donnees!$F$6:$F$1000000,"EMN")
+SUMIFS(Donnees!J6:J1000000,Donnees!$B$6:$B$1000000,"B2",Donnees!$F$6:$F$1000000,"PRN")-SUMIFS(Donnees!I6:I1000000,Donnees!$B$6:$B$1000000,"B2",Donnees!$F$6:$F$1000000,"PRN")
+SUMIFS(Donnees!J6:J1000000,Donnees!$B$6:$B$1000000,"B3",Donnees!$F$6:$F$1000000,"PRN")-SUMIFS(Donnees!I6:I1000000,Donnees!$B$6:$B$1000000,"B3",Donnees!$F$6:$F$1000000,"PRN")
+SUMIFS(Donnees!J6:J1000000,Donnees!$B$6:$B$1000000,"B2",Donnees!$F$6:$F$1000000,"DEN")-SUMIFS(Donnees!I6:I1000000,Donnees!$B$6:$B$1000000,"B2",Donnees!$F$6:$F$1000000,"DEN")
+SUMIFS(Donnees!J6:J1000000,Donnees!$B$6:$B$1000000,"B3",Donnees!$F$6:$F$1000000,"DEN")-SUMIFS(Donnees!I6:I1000000,Donnees!$B$6:$B$1000000,"B3",Donnees!$F$6:$F$1000000,"DEN")</f>
        <v>140000</v>
      </c>
      <c r="F14" s="64" t="s">
        <v>114</v>
      </c>
      <c r="G14" s="50"/>
    </row>
    <row r="15" spans="2:8" ht="15" customHeight="1" x14ac:dyDescent="0.25">
      <c r="B15" s="77"/>
      <c r="C15" s="60"/>
      <c r="E15" s="60"/>
      <c r="F15" s="62"/>
      <c r="G15" s="49"/>
    </row>
    <row r="16" spans="2:8" ht="30" customHeight="1" x14ac:dyDescent="0.25">
      <c r="B16" s="78" t="s">
        <v>118</v>
      </c>
      <c r="C16" s="60">
        <f>SUMIFS(Donnees!I6:I1000000,Donnees!$B$6:$B$1000000,"B2",Donnees!$F$6:$F$1000000,"OTD")-SUMIFS(Donnees!J6:J1000000,Donnees!$B$6:$B$1000000,"B2",Donnees!$F$6:$F$1000000,"OTD")
+SUMIFS(Donnees!I6:I1000000,Donnees!$B$6:$B$1000000,"B3",Donnees!$F$6:$F$1000000,"OTD")-SUMIFS(Donnees!J6:J1000000,Donnees!$B$6:$B$1000000,"B3",Donnees!$F$6:$F$1000000,"OTD")
+SUMIFS(Donnees!I6:I1000000,Donnees!$B$6:$B$1000000,"B2",Donnees!$F$6:$F$1000000,"FISKD")-SUMIFS(Donnees!J6:J1000000,Donnees!$B$6:$B$1000000,"B2",Donnees!$F$6:$F$1000000,"FISKD")
+SUMIFS(Donnees!I6:I1000000,Donnees!$B$6:$B$1000000,"B3",Donnees!$F$6:$F$1000000,"FISKD")-SUMIFS(Donnees!J6:J1000000,Donnees!$B$6:$B$1000000,"B3",Donnees!$F$6:$F$1000000,"FISKD")
+SUMIFS(Donnees!I6:I1000000,Donnees!$B$6:$B$1000000,"B2",Donnees!$F$6:$F$1000000,"ATD")-SUMIFS(Donnees!J6:J1000000,Donnees!$B$6:$B$1000000,"B2",Donnees!$F$6:$F$1000000,"ATD")
+SUMIFS(Donnees!I6:I1000000,Donnees!$B$6:$B$1000000,"B3",Donnees!$F$6:$F$1000000,"ATD")-SUMIFS(Donnees!J6:J1000000,Donnees!$B$6:$B$1000000,"B3",Donnees!$F$6:$F$1000000,"ATD")
+SUMIFS(Donnees!I6:I1000000,Donnees!$B$6:$B$1000000,"B2",Donnees!$F$6:$F$1000000,"TVAD")-SUMIFS(Donnees!J6:J1000000,Donnees!$B$6:$B$1000000,"B2",Donnees!$F$6:$F$1000000,"TVAD")
+SUMIFS(Donnees!I6:I1000000,Donnees!$B$6:$B$1000000,"B3",Donnees!$F$6:$F$1000000,"TVAD")-SUMIFS(Donnees!J6:J1000000,Donnees!$B$6:$B$1000000,"B3",Donnees!$F$6:$F$1000000,"TVAD")</f>
        <v>70800</v>
      </c>
      <c r="E16" s="60">
        <f>SUMIFS(Donnees!J6:J1000000,Donnees!$B$6:$B$1000000,"B2",Donnees!$F$6:$F$1000000,"OTE")-SUMIFS(Donnees!I6:I1000000,Donnees!$B$6:$B$1000000,"B2",Donnees!$F$6:$F$1000000,"OTE")
+SUMIFS(Donnees!J6:J1000000,Donnees!$B$6:$B$1000000,"B3",Donnees!$F$6:$F$1000000,"OTE")-SUMIFS(Donnees!I6:I1000000,Donnees!$B$6:$B$1000000,"B3",Donnees!$F$6:$F$1000000,"OTE")
+SUMIFS(Donnees!J6:J1000000,Donnees!$B$6:$B$1000000,"B2",Donnees!$F$6:$F$1000000,"FISKE")-SUMIFS(Donnees!I6:I1000000,Donnees!$B$6:$B$1000000,"B2",Donnees!$F$6:$F$1000000,"FISKE")
+SUMIFS(Donnees!J6:J1000000,Donnees!$B$6:$B$1000000,"B3",Donnees!$F$6:$F$1000000,"FISKE")-SUMIFS(Donnees!I6:I1000000,Donnees!$B$6:$B$1000000,"B3",Donnees!$F$6:$F$1000000,"FISKE")
+SUMIFS(Donnees!J6:J1000000,Donnees!$B$6:$B$1000000,"B2",Donnees!$F$6:$F$1000000,"ATE")-SUMIFS(Donnees!I6:I1000000,Donnees!$B$6:$B$1000000,"B2",Donnees!$F$6:$F$1000000,"ATE")
+SUMIFS(Donnees!J6:J1000000,Donnees!$B$6:$B$1000000,"B3",Donnees!$F$6:$F$1000000,"ATE")-SUMIFS(Donnees!I6:I1000000,Donnees!$B$6:$B$1000000,"B3",Donnees!$F$6:$F$1000000,"ATE")
+SUMIFS(Donnees!J6:J1000000,Donnees!$B$6:$B$1000000,"B2",Donnees!$F$6:$F$1000000,"TVAE")-SUMIFS(Donnees!I6:I1000000,Donnees!$B$6:$B$1000000,"B2",Donnees!$F$6:$F$1000000,"TVAE")
+SUMIFS(Donnees!J6:J1000000,Donnees!$B$6:$B$1000000,"B3",Donnees!$F$6:$F$1000000,"TVAE")-SUMIFS(Donnees!I6:I1000000,Donnees!$B$6:$B$1000000,"B3",Donnees!$F$6:$F$1000000,"TVAE")</f>
        <v>41489</v>
      </c>
      <c r="F16" s="64" t="s">
        <v>118</v>
      </c>
      <c r="G16" s="51"/>
    </row>
    <row r="17" spans="2:8" ht="15" customHeight="1" x14ac:dyDescent="0.25">
      <c r="B17" s="77"/>
      <c r="C17" s="60"/>
      <c r="E17" s="60"/>
      <c r="F17" s="62"/>
      <c r="G17" s="49"/>
    </row>
    <row r="18" spans="2:8" ht="30" customHeight="1" x14ac:dyDescent="0.25">
      <c r="B18" s="79" t="s">
        <v>119</v>
      </c>
      <c r="C18" s="65">
        <f>SUMIFS(Donnees!I6:I1000000,Donnees!$B$6:$B$1000000,"B2",Donnees!$F$6:$F$1000000,"CTD")-SUMIFS(Donnees!J6:J1000000,Donnees!$B$6:$B$1000000,"B2",Donnees!$F$6:$F$1000000,"CTD")
+SUMIFS(Donnees!I6:I1000000,Donnees!$B$6:$B$1000000,"B3",Donnees!$F$6:$F$1000000,"CTD")-SUMIFS(Donnees!J6:J1000000,Donnees!$B$6:$B$1000000,"B3",Donnees!$F$6:$F$1000000,"CTD")
+SUMIFS(Donnees!I6:I1000000,Donnees!$B$6:$B$1000000,"B2",Donnees!$F$6:$F$1000000,"DECNR")-SUMIFS(Donnees!J6:J1000000,Donnees!$B$6:$B$1000000,"B2",Donnees!$F$6:$F$1000000,"DECNR")
+SUMIFS(Donnees!I6:I1000000,Donnees!$B$6:$B$1000000,"B3",Donnees!$F$6:$F$1000000,"DECNR")-SUMIFS(Donnees!J6:J1000000,Donnees!$B$6:$B$1000000,"B3",Donnees!$F$6:$F$1000000,"DECNR")</f>
        <v>13800</v>
      </c>
      <c r="E18" s="65">
        <f>SUMIFS(Donnees!J6:J1000000,Donnees!$B$6:$B$1000000,"B2",Donnees!$F$6:$F$1000000,"CTE")-SUMIFS(Donnees!I6:I1000000,Donnees!$B$6:$B$1000000,"B2",Donnees!$F$6:$F$1000000,"CTE")
+SUMIFS(Donnees!J6:J1000000,Donnees!$B$6:$B$1000000,"B3",Donnees!$F$6:$F$1000000,"CTE")-SUMIFS(Donnees!I6:I1000000,Donnees!$B$6:$B$1000000,"B3",Donnees!$F$6:$F$1000000,"CTE")
+SUMIFS(Donnees!J6:J1000000,Donnees!$B$6:$B$1000000,"B2",Donnees!$F$6:$F$1000000,"ENCNR")-SUMIFS(Donnees!I6:I1000000,Donnees!$B$6:$B$1000000,"B2",Donnees!$F$6:$F$1000000,"ENCNR")
+SUMIFS(Donnees!J6:J1000000,Donnees!$B$6:$B$1000000,"B3",Donnees!$F$6:$F$1000000,"ENCNR")-SUMIFS(Donnees!I6:I1000000,Donnees!$B$6:$B$1000000,"B3",Donnees!$F$6:$F$1000000,"ENCNR")</f>
        <v>17000</v>
      </c>
      <c r="F18" s="66" t="s">
        <v>120</v>
      </c>
    </row>
    <row r="19" spans="2:8" ht="15" customHeight="1" thickBot="1" x14ac:dyDescent="0.3">
      <c r="B19" s="80"/>
      <c r="C19" s="65"/>
      <c r="D19" s="11"/>
      <c r="E19" s="65"/>
      <c r="F19" s="67"/>
    </row>
    <row r="20" spans="2:8" ht="30" customHeight="1" thickBot="1" x14ac:dyDescent="0.3">
      <c r="B20" s="81" t="s">
        <v>36</v>
      </c>
      <c r="C20" s="68">
        <f>+C12+C14+C16+C18</f>
        <v>32055920</v>
      </c>
      <c r="D20" s="69" t="s">
        <v>28</v>
      </c>
      <c r="E20" s="68">
        <f>+E12+E14+E16+E18</f>
        <v>198489</v>
      </c>
      <c r="F20" s="70" t="s">
        <v>37</v>
      </c>
      <c r="G20" s="114"/>
    </row>
    <row r="21" spans="2:8" ht="15" customHeight="1" thickTop="1" thickBot="1" x14ac:dyDescent="0.3">
      <c r="B21" s="82" t="s">
        <v>39</v>
      </c>
      <c r="C21" s="71">
        <f>IF(E20-C20&gt;0,E20-C20,0)</f>
        <v>0</v>
      </c>
      <c r="D21" s="69" t="s">
        <v>29</v>
      </c>
      <c r="E21" s="71">
        <f>IF(C20-E20&gt;0,C20-E20,0)</f>
        <v>31857431</v>
      </c>
      <c r="F21" s="72" t="s">
        <v>40</v>
      </c>
      <c r="G21" s="114"/>
    </row>
    <row r="22" spans="2:8" ht="15" customHeight="1" x14ac:dyDescent="0.25">
      <c r="B22" s="83"/>
      <c r="C22" s="58"/>
      <c r="E22" s="58"/>
      <c r="F22" s="59"/>
      <c r="G22" s="49"/>
    </row>
    <row r="23" spans="2:8" ht="15" customHeight="1" x14ac:dyDescent="0.25">
      <c r="B23" s="77" t="s">
        <v>30</v>
      </c>
      <c r="C23" s="60">
        <f>IF((SUMIFS(Donnees!J6:J1000000,Donnees!$B$6:$B$1000000,"B2",Donnees!$L$6:$L$1000000,"F",Donnees!$E$6:$E$1000000,"&lt;&gt;SPTRE2")+SUMIFS(Donnees!J6:J1000000,Donnees!$B$6:$B$1000000,"B3",Donnees!$L$6:$L$1000000,"F"))&gt;(SUMIFS(Donnees!I6:I1000000,Donnees!$B$6:$B$1000000,"B2",Donnees!$L$6:$L$1000000,"F",Donnees!$E$6:$E$1000000,"&lt;&gt;SPTRE2")+SUMIFS(Donnees!I6:I1000000,Donnees!$B$6:$B$1000000,"B3",Donnees!$L$6:$L$1000000,"F")),(SUMIFS(Donnees!J6:J1000000,Donnees!$B$6:$B$1000000,"B2",Donnees!$L$6:$L$1000000,"F",Donnees!$E$6:$E$1000000,"&lt;&gt;SPTRE2")+SUMIFS(Donnees!J6:J1000000,Donnees!$B$6:$B$1000000,"B3",Donnees!$L$6:$L$1000000,"F")-SUMIFS(Donnees!I6:I1000000,Donnees!$B$6:$B$1000000,"B2",Donnees!$L$6:$L$1000000,"F",Donnees!$E$6:$E$1000000,"&lt;&gt;SPTRE2")-SUMIFS(Donnees!I6:I1000000,Donnees!$B$6:$B$1000000,"B3",Donnees!$L$6:$L$1000000,"F")),0)</f>
        <v>0</v>
      </c>
      <c r="D23" s="69" t="s">
        <v>29</v>
      </c>
      <c r="E23" s="60">
        <f>IF((SUMIFS(Donnees!I6:I1000000,Donnees!$B$6:$B$1000000,"B2",Donnees!$L$6:$L$1000000,"F",Donnees!$E$6:$E$1000000,"&lt;&gt;SPTRE2")+SUMIFS(Donnees!I6:I1000000,Donnees!$B$6:$B$1000000,"B3",Donnees!$L$6:$L$1000000,"F"))&gt;(SUMIFS(Donnees!J6:J1000000,Donnees!$B$6:$B$1000000,"B2",Donnees!$L$6:$L$1000000,"F",Donnees!$E$6:$E$1000000,"&lt;&gt;SPTRE2")+SUMIFS(Donnees!J6:J1000000,Donnees!$B$6:$B$1000000,"B3",Donnees!$L$6:$L$1000000,"F")),(SUMIFS(Donnees!I6:I1000000,Donnees!$B$6:$B$1000000,"B2",Donnees!$L$6:$L$1000000,"F",Donnees!$E$6:$E$1000000,"&lt;&gt;SPTRE2")+SUMIFS(Donnees!I6:I1000000,Donnees!$B$6:$B$1000000,"B3",Donnees!$L$6:$L$1000000,"F")-SUMIFS(Donnees!J6:J1000000,Donnees!$B$6:$B$1000000,"B2",Donnees!$L$6:$L$1000000,"F",Donnees!$E$6:$E$1000000,"&lt;&gt;SPTRE2")-SUMIFS(Donnees!J6:J1000000,Donnees!$B$6:$B$1000000,"B3",Donnees!$L$6:$L$1000000,"F")),0)</f>
        <v>44787331</v>
      </c>
      <c r="F23" s="63" t="s">
        <v>31</v>
      </c>
      <c r="G23" s="52"/>
    </row>
    <row r="24" spans="2:8" ht="15" customHeight="1" x14ac:dyDescent="0.25">
      <c r="B24" s="77"/>
      <c r="C24" s="60"/>
      <c r="E24" s="60"/>
      <c r="F24" s="62"/>
      <c r="G24" s="49"/>
      <c r="H24" s="53"/>
    </row>
    <row r="25" spans="2:8" ht="15" customHeight="1" x14ac:dyDescent="0.25">
      <c r="B25" s="77" t="s">
        <v>32</v>
      </c>
      <c r="C25" s="60">
        <f>IF((SUMIFS(Donnees!J6:J1000000,Donnees!$B$6:$B$1000000,"B2",Donnees!$L$6:$L$1000000,"G",Donnees!$E$6:$E$1000000,"&lt;&gt;SPTRE2")+SUMIFS(Donnees!J6:J1000000,Donnees!$B$6:$B$1000000,"B3",Donnees!$L$6:$L$1000000,"G"))&gt;(SUMIFS(Donnees!I6:I1000000,Donnees!$B$6:$B$1000000,"B2",Donnees!$L$6:$L$1000000,"G",Donnees!$E$6:$E$1000000,"&lt;&gt;SPTRE2")+SUMIFS(Donnees!I6:I1000000,Donnees!$B$6:$B$1000000,"B3",Donnees!$L$6:$L$1000000,"G")),(SUMIFS(Donnees!J6:J1000000,Donnees!$B$6:$B$1000000,"B2",Donnees!$L$6:$L$1000000,"G",Donnees!$E$6:$E$1000000,"&lt;&gt;SPTRE2")+SUMIFS(Donnees!J6:J1000000,Donnees!$B$6:$B$1000000,"B3",Donnees!$L$6:$L$1000000,"G")-SUMIFS(Donnees!I6:I1000000,Donnees!$B$6:$B$1000000,"B2",Donnees!$L$6:$L$1000000,"G",Donnees!$E$6:$E$1000000,"&lt;&gt;SPTRE2")-SUMIFS(Donnees!I6:I1000000,Donnees!$B$6:$B$1000000,"B3",Donnees!$L$6:$L$1000000,"G")),0)</f>
        <v>12929900</v>
      </c>
      <c r="D25" s="69" t="s">
        <v>29</v>
      </c>
      <c r="E25" s="60">
        <f>IF((SUMIFS(Donnees!I6:I1000000,Donnees!$B$6:$B$1000000,"B2",Donnees!$L$6:$L$1000000,"G",Donnees!$E$6:$E$1000000,"&lt;&gt;SPTRE2")+SUMIFS(Donnees!I6:I1000000,Donnees!$B$6:$B$1000000,"B3",Donnees!$L$6:$L$1000000,"G"))&gt;(SUMIFS(Donnees!J6:J1000000,Donnees!$B$6:$B$1000000,"B2",Donnees!$L$6:$L$1000000,"G",Donnees!$E$6:$E$1000000,"&lt;&gt;SPTRE2")+SUMIFS(Donnees!J6:J1000000,Donnees!$B$6:$B$1000000,"B3",Donnees!$L$6:$L$1000000,"G")),(SUMIFS(Donnees!I6:I1000000,Donnees!$B$6:$B$1000000,"B2",Donnees!$L$6:$L$1000000,"G",Donnees!$E$6:$E$1000000,"&lt;&gt;SPTRE2")+SUMIFS(Donnees!I6:I1000000,Donnees!$B$6:$B$1000000,"B3",Donnees!$L$6:$L$1000000,"G")-SUMIFS(Donnees!J6:J1000000,Donnees!$B$6:$B$1000000,"B2",Donnees!$L$6:$L$1000000,"G",Donnees!$E$6:$E$1000000,"&lt;&gt;SPTRE2")-SUMIFS(Donnees!J6:J1000000,Donnees!$B$6:$B$1000000,"B3",Donnees!$L$6:$L$1000000,"G")),0)</f>
        <v>0</v>
      </c>
      <c r="F25" s="63" t="s">
        <v>33</v>
      </c>
      <c r="G25" s="50"/>
    </row>
    <row r="26" spans="2:8" ht="15" customHeight="1" x14ac:dyDescent="0.25">
      <c r="B26" s="77"/>
      <c r="C26" s="60"/>
      <c r="E26" s="60"/>
      <c r="F26" s="62"/>
      <c r="G26" s="49"/>
    </row>
    <row r="27" spans="2:8" ht="15" customHeight="1" thickBot="1" x14ac:dyDescent="0.3">
      <c r="B27" s="84" t="s">
        <v>34</v>
      </c>
      <c r="C27" s="73">
        <f>C20+C21</f>
        <v>32055920</v>
      </c>
      <c r="D27" s="69" t="s">
        <v>28</v>
      </c>
      <c r="E27" s="73">
        <f>E20+E21</f>
        <v>32055920</v>
      </c>
      <c r="F27" s="74" t="s">
        <v>35</v>
      </c>
    </row>
  </sheetData>
  <mergeCells count="7">
    <mergeCell ref="G20:G21"/>
    <mergeCell ref="B2:F2"/>
    <mergeCell ref="B4:F4"/>
    <mergeCell ref="B6:F6"/>
    <mergeCell ref="B8:F8"/>
    <mergeCell ref="B10:C10"/>
    <mergeCell ref="E10:F10"/>
  </mergeCells>
  <pageMargins left="0.7" right="0.7" top="0.75" bottom="0.75" header="0.3" footer="0.3"/>
  <pageSetup paperSize="9" scale="51" orientation="portrait" r:id="rId1"/>
  <colBreaks count="1" manualBreakCount="1">
    <brk id="6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I422"/>
  <sheetViews>
    <sheetView workbookViewId="0"/>
  </sheetViews>
  <sheetFormatPr baseColWidth="10" defaultRowHeight="15" x14ac:dyDescent="0.25"/>
  <cols>
    <col min="1" max="1" width="14.5703125" style="1" bestFit="1" customWidth="1"/>
    <col min="2" max="2" width="29.28515625" style="1" customWidth="1"/>
    <col min="3" max="3" width="11.42578125" style="1"/>
    <col min="4" max="4" width="19.5703125" style="1" bestFit="1" customWidth="1"/>
    <col min="5" max="5" width="11.42578125" style="1"/>
    <col min="6" max="6" width="15.85546875" style="1" bestFit="1" customWidth="1"/>
    <col min="7" max="7" width="11.42578125" style="1"/>
    <col min="8" max="8" width="18.5703125" style="1" bestFit="1" customWidth="1"/>
    <col min="9" max="10" width="13.85546875" bestFit="1" customWidth="1"/>
    <col min="11" max="11" width="11.42578125" style="4" customWidth="1"/>
    <col min="12" max="12" width="13.85546875" style="1" customWidth="1"/>
    <col min="13" max="13" width="13.5703125" style="1" hidden="1" customWidth="1"/>
    <col min="14" max="14" width="24.7109375" style="1" hidden="1" customWidth="1"/>
    <col min="15" max="15" width="18.5703125" style="1" hidden="1" customWidth="1"/>
    <col min="16" max="16" width="19.85546875" style="1" hidden="1" customWidth="1"/>
    <col min="17" max="17" width="14.28515625" style="1" hidden="1" customWidth="1"/>
    <col min="18" max="18" width="11.42578125" style="1" hidden="1" customWidth="1"/>
    <col min="19" max="19" width="21.42578125" style="1" hidden="1" customWidth="1"/>
    <col min="20" max="20" width="15.7109375" style="1" hidden="1" customWidth="1"/>
    <col min="21" max="21" width="11.42578125" style="1" hidden="1" customWidth="1"/>
    <col min="22" max="22" width="21.42578125" hidden="1" customWidth="1"/>
    <col min="23" max="24" width="11.42578125" hidden="1" customWidth="1"/>
    <col min="25" max="25" width="21.42578125" hidden="1" customWidth="1"/>
    <col min="26" max="26" width="26.7109375" hidden="1" customWidth="1"/>
    <col min="27" max="27" width="27.85546875" hidden="1" customWidth="1"/>
    <col min="28" max="28" width="17.5703125" hidden="1" customWidth="1"/>
    <col min="29" max="29" width="18.5703125" hidden="1" customWidth="1"/>
    <col min="30" max="30" width="12.28515625" hidden="1" customWidth="1"/>
    <col min="31" max="31" width="17.42578125" hidden="1" customWidth="1"/>
    <col min="32" max="32" width="12.5703125" hidden="1" customWidth="1"/>
    <col min="33" max="33" width="11.42578125" hidden="1" customWidth="1"/>
    <col min="34" max="34" width="15" hidden="1" customWidth="1"/>
    <col min="35" max="35" width="14.140625" hidden="1" customWidth="1"/>
  </cols>
  <sheetData>
    <row r="1" spans="1:35" s="1" customFormat="1" x14ac:dyDescent="0.25">
      <c r="A1" s="1" t="s">
        <v>103</v>
      </c>
      <c r="B1" s="76" t="str">
        <f>M6</f>
        <v>IND</v>
      </c>
      <c r="C1" s="76" t="str">
        <f>N6</f>
        <v>Qualiac développement</v>
      </c>
      <c r="D1" s="1" t="s">
        <v>104</v>
      </c>
      <c r="E1" s="76" t="str">
        <f>O6</f>
        <v>2014</v>
      </c>
    </row>
    <row r="2" spans="1:35" s="1" customFormat="1" x14ac:dyDescent="0.25">
      <c r="A2" s="1" t="s">
        <v>105</v>
      </c>
      <c r="B2" s="76" t="str">
        <f>P6</f>
        <v>CENTRE</v>
      </c>
      <c r="C2" s="76" t="str">
        <f>Q6</f>
        <v>Centre</v>
      </c>
      <c r="D2" s="1" t="s">
        <v>107</v>
      </c>
      <c r="E2" s="76" t="str">
        <f>R6</f>
        <v>DAT</v>
      </c>
    </row>
    <row r="3" spans="1:35" s="1" customFormat="1" x14ac:dyDescent="0.25">
      <c r="A3" s="1" t="s">
        <v>106</v>
      </c>
      <c r="B3" s="76" t="str">
        <f>S6</f>
        <v>CB</v>
      </c>
      <c r="C3" s="76" t="str">
        <f>T6</f>
        <v>Comptes budgétaires</v>
      </c>
      <c r="D3" s="1" t="s">
        <v>107</v>
      </c>
      <c r="E3" s="76" t="str">
        <f>U6</f>
        <v>CB</v>
      </c>
    </row>
    <row r="4" spans="1:35" s="1" customFormat="1" x14ac:dyDescent="0.25">
      <c r="A4" s="1" t="s">
        <v>108</v>
      </c>
      <c r="B4" s="76" t="str">
        <f>V6</f>
        <v>424676</v>
      </c>
      <c r="C4" s="1" t="s">
        <v>109</v>
      </c>
      <c r="D4" s="76" t="str">
        <f>W6</f>
        <v>PR</v>
      </c>
      <c r="E4" s="1" t="s">
        <v>110</v>
      </c>
      <c r="F4" s="76" t="str">
        <f>X6</f>
        <v>18/03/2019</v>
      </c>
    </row>
    <row r="5" spans="1:35" s="1" customFormat="1" x14ac:dyDescent="0.25">
      <c r="A5" s="1" t="s">
        <v>71</v>
      </c>
      <c r="B5" s="1" t="s">
        <v>72</v>
      </c>
      <c r="C5" s="5" t="s">
        <v>73</v>
      </c>
      <c r="D5" s="1" t="s">
        <v>74</v>
      </c>
      <c r="E5" s="1" t="s">
        <v>75</v>
      </c>
      <c r="F5" s="1" t="s">
        <v>76</v>
      </c>
      <c r="G5" s="1" t="s">
        <v>77</v>
      </c>
      <c r="H5" s="1" t="s">
        <v>78</v>
      </c>
      <c r="I5" s="1" t="s">
        <v>79</v>
      </c>
      <c r="J5" s="1" t="s">
        <v>80</v>
      </c>
      <c r="K5" s="1" t="s">
        <v>81</v>
      </c>
      <c r="L5" s="1" t="s">
        <v>82</v>
      </c>
      <c r="M5" s="1" t="s">
        <v>83</v>
      </c>
      <c r="N5" s="1" t="s">
        <v>84</v>
      </c>
      <c r="O5" s="1" t="s">
        <v>85</v>
      </c>
      <c r="P5" s="1" t="s">
        <v>86</v>
      </c>
      <c r="Q5" s="1" t="s">
        <v>87</v>
      </c>
      <c r="R5" s="1" t="s">
        <v>88</v>
      </c>
      <c r="S5" s="1" t="s">
        <v>93</v>
      </c>
      <c r="T5" s="1" t="s">
        <v>94</v>
      </c>
      <c r="U5" s="1" t="s">
        <v>88</v>
      </c>
      <c r="V5" s="1" t="s">
        <v>89</v>
      </c>
      <c r="W5" s="1" t="s">
        <v>90</v>
      </c>
      <c r="X5" s="1" t="s">
        <v>91</v>
      </c>
      <c r="Y5" s="1" t="s">
        <v>92</v>
      </c>
      <c r="Z5" s="1" t="s">
        <v>95</v>
      </c>
      <c r="AA5" s="1" t="s">
        <v>96</v>
      </c>
      <c r="AB5" s="1" t="s">
        <v>97</v>
      </c>
      <c r="AC5" s="1" t="s">
        <v>70</v>
      </c>
      <c r="AD5" s="1" t="s">
        <v>98</v>
      </c>
      <c r="AE5" s="1" t="s">
        <v>99</v>
      </c>
      <c r="AF5" s="1" t="s">
        <v>100</v>
      </c>
      <c r="AG5" s="1" t="s">
        <v>69</v>
      </c>
      <c r="AH5" s="1" t="s">
        <v>68</v>
      </c>
      <c r="AI5" s="1" t="s">
        <v>102</v>
      </c>
    </row>
    <row r="6" spans="1:35" x14ac:dyDescent="0.25">
      <c r="A6" t="s">
        <v>171</v>
      </c>
      <c r="B6" t="s">
        <v>123</v>
      </c>
      <c r="C6">
        <v>104</v>
      </c>
      <c r="D6" t="s">
        <v>146</v>
      </c>
      <c r="E6" t="s">
        <v>152</v>
      </c>
      <c r="F6" t="s">
        <v>172</v>
      </c>
      <c r="G6" t="s">
        <v>173</v>
      </c>
      <c r="H6">
        <v>104</v>
      </c>
      <c r="I6" s="2">
        <v>0</v>
      </c>
      <c r="J6" s="2">
        <v>200000</v>
      </c>
      <c r="K6" t="s">
        <v>127</v>
      </c>
      <c r="L6" t="s">
        <v>128</v>
      </c>
      <c r="M6" s="3" t="s">
        <v>129</v>
      </c>
      <c r="N6" s="3" t="s">
        <v>174</v>
      </c>
      <c r="O6" s="3" t="s">
        <v>130</v>
      </c>
      <c r="P6" s="3" t="s">
        <v>131</v>
      </c>
      <c r="Q6" s="3" t="s">
        <v>132</v>
      </c>
      <c r="R6" s="3" t="s">
        <v>133</v>
      </c>
      <c r="S6" s="3" t="s">
        <v>134</v>
      </c>
      <c r="T6" s="3" t="s">
        <v>135</v>
      </c>
      <c r="U6" s="3" t="s">
        <v>134</v>
      </c>
      <c r="V6" s="3" t="s">
        <v>175</v>
      </c>
      <c r="W6" s="3" t="s">
        <v>136</v>
      </c>
      <c r="X6" t="s">
        <v>176</v>
      </c>
      <c r="Y6" s="3" t="s">
        <v>137</v>
      </c>
      <c r="Z6" s="3" t="s">
        <v>138</v>
      </c>
      <c r="AA6" s="3" t="s">
        <v>177</v>
      </c>
      <c r="AB6" s="3" t="s">
        <v>43</v>
      </c>
      <c r="AC6" s="3" t="s">
        <v>41</v>
      </c>
      <c r="AD6" s="3" t="s">
        <v>42</v>
      </c>
      <c r="AE6" s="3" t="s">
        <v>44</v>
      </c>
      <c r="AF6" t="s">
        <v>139</v>
      </c>
      <c r="AG6" s="3" t="s">
        <v>140</v>
      </c>
      <c r="AH6" t="s">
        <v>141</v>
      </c>
      <c r="AI6" s="3" t="s">
        <v>142</v>
      </c>
    </row>
    <row r="7" spans="1:35" x14ac:dyDescent="0.25">
      <c r="A7" t="s">
        <v>171</v>
      </c>
      <c r="B7" t="s">
        <v>123</v>
      </c>
      <c r="C7">
        <v>131</v>
      </c>
      <c r="D7" t="s">
        <v>146</v>
      </c>
      <c r="E7" t="s">
        <v>152</v>
      </c>
      <c r="F7" t="s">
        <v>153</v>
      </c>
      <c r="G7" t="s">
        <v>151</v>
      </c>
      <c r="H7">
        <v>131</v>
      </c>
      <c r="I7" s="2">
        <v>0</v>
      </c>
      <c r="J7" s="2">
        <v>4000000</v>
      </c>
      <c r="K7" t="s">
        <v>127</v>
      </c>
      <c r="L7" t="s">
        <v>166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  <c r="Z7" s="3"/>
      <c r="AA7" s="3"/>
      <c r="AB7" s="3"/>
      <c r="AC7" s="3"/>
      <c r="AD7" s="3"/>
      <c r="AE7" s="3"/>
      <c r="AG7" s="3"/>
      <c r="AI7" s="3"/>
    </row>
    <row r="8" spans="1:35" x14ac:dyDescent="0.25">
      <c r="A8" t="s">
        <v>171</v>
      </c>
      <c r="B8" t="s">
        <v>123</v>
      </c>
      <c r="C8">
        <v>138</v>
      </c>
      <c r="D8" t="s">
        <v>146</v>
      </c>
      <c r="E8" t="s">
        <v>152</v>
      </c>
      <c r="F8" t="s">
        <v>172</v>
      </c>
      <c r="G8" t="s">
        <v>178</v>
      </c>
      <c r="H8">
        <v>138</v>
      </c>
      <c r="I8" s="2">
        <v>0</v>
      </c>
      <c r="J8" s="2">
        <v>2800000</v>
      </c>
      <c r="K8" t="s">
        <v>127</v>
      </c>
      <c r="L8" t="s">
        <v>128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E8" s="3"/>
      <c r="AG8" s="3"/>
      <c r="AI8" s="3"/>
    </row>
    <row r="9" spans="1:35" x14ac:dyDescent="0.25">
      <c r="A9" t="s">
        <v>171</v>
      </c>
      <c r="B9" t="s">
        <v>123</v>
      </c>
      <c r="C9" t="s">
        <v>179</v>
      </c>
      <c r="D9" t="s">
        <v>146</v>
      </c>
      <c r="E9" t="s">
        <v>152</v>
      </c>
      <c r="F9" t="s">
        <v>172</v>
      </c>
      <c r="G9" t="s">
        <v>179</v>
      </c>
      <c r="H9"/>
      <c r="I9" s="2">
        <v>0</v>
      </c>
      <c r="J9" s="2">
        <v>45000</v>
      </c>
      <c r="K9" t="s">
        <v>127</v>
      </c>
      <c r="L9" t="s">
        <v>128</v>
      </c>
      <c r="M9" s="3" t="s">
        <v>129</v>
      </c>
      <c r="N9" s="3" t="s">
        <v>174</v>
      </c>
      <c r="O9" s="3" t="s">
        <v>130</v>
      </c>
      <c r="P9" s="3" t="s">
        <v>131</v>
      </c>
      <c r="Q9" s="3" t="s">
        <v>132</v>
      </c>
      <c r="R9" s="3" t="s">
        <v>133</v>
      </c>
      <c r="S9" s="3" t="s">
        <v>134</v>
      </c>
      <c r="T9" s="3" t="s">
        <v>135</v>
      </c>
      <c r="U9" s="3" t="s">
        <v>134</v>
      </c>
      <c r="V9" s="3" t="s">
        <v>175</v>
      </c>
      <c r="W9" s="3" t="s">
        <v>136</v>
      </c>
      <c r="X9" t="s">
        <v>176</v>
      </c>
      <c r="Y9" s="3" t="s">
        <v>137</v>
      </c>
      <c r="Z9" s="3" t="s">
        <v>138</v>
      </c>
      <c r="AA9" s="3" t="s">
        <v>177</v>
      </c>
      <c r="AB9" s="3" t="s">
        <v>43</v>
      </c>
      <c r="AC9" s="3" t="s">
        <v>41</v>
      </c>
      <c r="AD9" s="3" t="s">
        <v>42</v>
      </c>
      <c r="AE9" s="3" t="s">
        <v>44</v>
      </c>
      <c r="AF9" t="s">
        <v>139</v>
      </c>
      <c r="AG9" s="3" t="s">
        <v>140</v>
      </c>
      <c r="AH9" t="s">
        <v>141</v>
      </c>
      <c r="AI9" s="3" t="s">
        <v>142</v>
      </c>
    </row>
    <row r="10" spans="1:35" x14ac:dyDescent="0.25">
      <c r="A10" t="s">
        <v>171</v>
      </c>
      <c r="B10" t="s">
        <v>123</v>
      </c>
      <c r="C10">
        <v>201</v>
      </c>
      <c r="D10" t="s">
        <v>146</v>
      </c>
      <c r="E10" t="s">
        <v>147</v>
      </c>
      <c r="F10" t="s">
        <v>157</v>
      </c>
      <c r="G10">
        <v>201</v>
      </c>
      <c r="H10"/>
      <c r="I10" s="2">
        <v>50000</v>
      </c>
      <c r="J10" s="2">
        <v>0</v>
      </c>
      <c r="K10" t="s">
        <v>127</v>
      </c>
      <c r="L10" t="s">
        <v>128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  <c r="Z10" s="3"/>
      <c r="AA10" s="3"/>
      <c r="AB10" s="3"/>
      <c r="AC10" s="3"/>
      <c r="AD10" s="3"/>
      <c r="AE10" s="3"/>
      <c r="AG10" s="3"/>
      <c r="AI10" s="3"/>
    </row>
    <row r="11" spans="1:35" x14ac:dyDescent="0.25">
      <c r="A11" t="s">
        <v>171</v>
      </c>
      <c r="B11" t="s">
        <v>123</v>
      </c>
      <c r="C11">
        <v>213</v>
      </c>
      <c r="D11" t="s">
        <v>146</v>
      </c>
      <c r="E11" t="s">
        <v>147</v>
      </c>
      <c r="F11" t="s">
        <v>157</v>
      </c>
      <c r="G11">
        <v>213</v>
      </c>
      <c r="H11"/>
      <c r="I11" s="2">
        <v>2000000</v>
      </c>
      <c r="J11" s="2">
        <v>0</v>
      </c>
      <c r="K11" t="s">
        <v>127</v>
      </c>
      <c r="L11" t="s">
        <v>128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G11" s="3"/>
      <c r="AI11" s="3"/>
    </row>
    <row r="12" spans="1:35" x14ac:dyDescent="0.25">
      <c r="A12" t="s">
        <v>171</v>
      </c>
      <c r="B12" t="s">
        <v>123</v>
      </c>
      <c r="C12">
        <v>231</v>
      </c>
      <c r="D12" t="s">
        <v>146</v>
      </c>
      <c r="E12" t="s">
        <v>147</v>
      </c>
      <c r="F12" t="s">
        <v>157</v>
      </c>
      <c r="G12">
        <v>231</v>
      </c>
      <c r="H12"/>
      <c r="I12" s="2">
        <v>100000</v>
      </c>
      <c r="J12" s="2">
        <v>0</v>
      </c>
      <c r="K12" t="s">
        <v>127</v>
      </c>
      <c r="L12" t="s">
        <v>128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  <c r="Z12" s="3"/>
      <c r="AA12" s="3"/>
      <c r="AB12" s="3"/>
      <c r="AC12" s="3"/>
      <c r="AD12" s="3"/>
      <c r="AE12" s="3"/>
      <c r="AG12" s="3"/>
      <c r="AI12" s="3"/>
    </row>
    <row r="13" spans="1:35" x14ac:dyDescent="0.25">
      <c r="A13" t="s">
        <v>171</v>
      </c>
      <c r="B13" t="s">
        <v>123</v>
      </c>
      <c r="C13">
        <v>237</v>
      </c>
      <c r="D13" t="s">
        <v>146</v>
      </c>
      <c r="E13" t="s">
        <v>147</v>
      </c>
      <c r="F13" t="s">
        <v>157</v>
      </c>
      <c r="G13">
        <v>237</v>
      </c>
      <c r="H13"/>
      <c r="I13" s="2">
        <v>188000</v>
      </c>
      <c r="J13" s="2">
        <v>0</v>
      </c>
      <c r="K13" t="s">
        <v>127</v>
      </c>
      <c r="L13" t="s">
        <v>128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"/>
      <c r="AE13" s="3"/>
      <c r="AG13" s="3"/>
      <c r="AI13" s="3"/>
    </row>
    <row r="14" spans="1:35" x14ac:dyDescent="0.25">
      <c r="A14" t="s">
        <v>171</v>
      </c>
      <c r="B14" t="s">
        <v>123</v>
      </c>
      <c r="C14">
        <v>261</v>
      </c>
      <c r="D14" t="s">
        <v>146</v>
      </c>
      <c r="E14" t="s">
        <v>147</v>
      </c>
      <c r="F14" t="s">
        <v>157</v>
      </c>
      <c r="G14">
        <v>261</v>
      </c>
      <c r="H14"/>
      <c r="I14" s="2">
        <v>400000</v>
      </c>
      <c r="J14" s="2">
        <v>0</v>
      </c>
      <c r="K14" t="s">
        <v>127</v>
      </c>
      <c r="L14" t="s">
        <v>128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  <c r="Z14" s="3"/>
      <c r="AA14" s="3"/>
      <c r="AB14" s="3"/>
      <c r="AC14" s="3"/>
      <c r="AD14" s="3"/>
      <c r="AE14" s="3"/>
      <c r="AG14" s="3"/>
      <c r="AI14" s="3"/>
    </row>
    <row r="15" spans="1:35" x14ac:dyDescent="0.25">
      <c r="A15" t="s">
        <v>171</v>
      </c>
      <c r="B15" t="s">
        <v>123</v>
      </c>
      <c r="C15">
        <v>267</v>
      </c>
      <c r="D15" t="s">
        <v>146</v>
      </c>
      <c r="E15" t="s">
        <v>147</v>
      </c>
      <c r="F15" t="s">
        <v>157</v>
      </c>
      <c r="G15">
        <v>267</v>
      </c>
      <c r="H15"/>
      <c r="I15" s="2">
        <v>900000</v>
      </c>
      <c r="J15" s="2">
        <v>0</v>
      </c>
      <c r="K15" t="s">
        <v>127</v>
      </c>
      <c r="L15" t="s">
        <v>128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  <c r="Z15" s="3"/>
      <c r="AA15" s="3"/>
      <c r="AB15" s="3"/>
      <c r="AC15" s="3"/>
      <c r="AD15" s="3"/>
      <c r="AE15" s="3"/>
      <c r="AG15" s="3"/>
      <c r="AI15" s="3"/>
    </row>
    <row r="16" spans="1:35" x14ac:dyDescent="0.25">
      <c r="A16" t="s">
        <v>171</v>
      </c>
      <c r="B16" t="s">
        <v>123</v>
      </c>
      <c r="C16">
        <v>272</v>
      </c>
      <c r="D16" t="s">
        <v>146</v>
      </c>
      <c r="E16" t="s">
        <v>147</v>
      </c>
      <c r="F16" t="s">
        <v>157</v>
      </c>
      <c r="G16">
        <v>272</v>
      </c>
      <c r="H16"/>
      <c r="I16" s="2">
        <v>500000</v>
      </c>
      <c r="J16" s="2">
        <v>0</v>
      </c>
      <c r="K16" t="s">
        <v>127</v>
      </c>
      <c r="L16" t="s">
        <v>128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  <c r="Z16" s="3"/>
      <c r="AA16" s="3"/>
      <c r="AB16" s="3"/>
      <c r="AC16" s="3"/>
      <c r="AD16" s="3"/>
      <c r="AE16" s="3"/>
      <c r="AG16" s="3"/>
      <c r="AI16" s="3"/>
    </row>
    <row r="17" spans="1:35" x14ac:dyDescent="0.25">
      <c r="A17" t="s">
        <v>171</v>
      </c>
      <c r="B17" t="s">
        <v>123</v>
      </c>
      <c r="C17">
        <v>2911</v>
      </c>
      <c r="D17" t="s">
        <v>146</v>
      </c>
      <c r="E17" t="s">
        <v>147</v>
      </c>
      <c r="F17" t="s">
        <v>157</v>
      </c>
      <c r="G17">
        <v>291</v>
      </c>
      <c r="H17">
        <v>2911</v>
      </c>
      <c r="I17" s="2">
        <v>0</v>
      </c>
      <c r="J17" s="2">
        <v>14780</v>
      </c>
      <c r="K17" t="s">
        <v>127</v>
      </c>
      <c r="L17" t="s">
        <v>128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  <c r="Z17" s="3"/>
      <c r="AA17" s="3"/>
      <c r="AB17" s="3"/>
      <c r="AC17" s="3"/>
      <c r="AD17" s="3"/>
      <c r="AE17" s="3"/>
      <c r="AG17" s="3"/>
      <c r="AI17" s="3"/>
    </row>
    <row r="18" spans="1:35" x14ac:dyDescent="0.25">
      <c r="A18" t="s">
        <v>171</v>
      </c>
      <c r="B18" t="s">
        <v>123</v>
      </c>
      <c r="C18">
        <v>2913</v>
      </c>
      <c r="D18" t="s">
        <v>146</v>
      </c>
      <c r="E18" t="s">
        <v>147</v>
      </c>
      <c r="F18" t="s">
        <v>157</v>
      </c>
      <c r="G18">
        <v>291</v>
      </c>
      <c r="H18">
        <v>2913</v>
      </c>
      <c r="I18" s="2">
        <v>0</v>
      </c>
      <c r="J18" s="2">
        <v>18900</v>
      </c>
      <c r="K18" t="s">
        <v>127</v>
      </c>
      <c r="L18" t="s">
        <v>128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  <c r="Z18" s="3"/>
      <c r="AA18" s="3"/>
      <c r="AB18" s="3"/>
      <c r="AC18" s="3"/>
      <c r="AD18" s="3"/>
      <c r="AE18" s="3"/>
      <c r="AG18" s="3"/>
      <c r="AI18" s="3"/>
    </row>
    <row r="19" spans="1:35" x14ac:dyDescent="0.25">
      <c r="A19" t="s">
        <v>171</v>
      </c>
      <c r="B19" t="s">
        <v>123</v>
      </c>
      <c r="C19">
        <v>601</v>
      </c>
      <c r="D19" t="s">
        <v>146</v>
      </c>
      <c r="E19" t="s">
        <v>147</v>
      </c>
      <c r="F19" t="s">
        <v>145</v>
      </c>
      <c r="G19">
        <v>601</v>
      </c>
      <c r="H19"/>
      <c r="I19" s="2">
        <v>1520000</v>
      </c>
      <c r="J19" s="2">
        <v>0</v>
      </c>
      <c r="K19" t="s">
        <v>127</v>
      </c>
      <c r="L19" t="s">
        <v>128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  <c r="Z19" s="3"/>
      <c r="AA19" s="3"/>
      <c r="AB19" s="3"/>
      <c r="AC19" s="3"/>
      <c r="AD19" s="3"/>
      <c r="AE19" s="3"/>
      <c r="AG19" s="3"/>
      <c r="AI19" s="3"/>
    </row>
    <row r="20" spans="1:35" x14ac:dyDescent="0.25">
      <c r="A20" t="s">
        <v>171</v>
      </c>
      <c r="B20" t="s">
        <v>123</v>
      </c>
      <c r="C20">
        <v>602</v>
      </c>
      <c r="D20" t="s">
        <v>146</v>
      </c>
      <c r="E20" t="s">
        <v>147</v>
      </c>
      <c r="F20" t="s">
        <v>145</v>
      </c>
      <c r="G20">
        <v>602</v>
      </c>
      <c r="H20"/>
      <c r="I20" s="2">
        <v>1520000</v>
      </c>
      <c r="J20" s="2">
        <v>0</v>
      </c>
      <c r="K20" t="s">
        <v>127</v>
      </c>
      <c r="L20" t="s">
        <v>128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  <c r="AG20" s="3"/>
      <c r="AI20" s="3"/>
    </row>
    <row r="21" spans="1:35" x14ac:dyDescent="0.25">
      <c r="A21" t="s">
        <v>171</v>
      </c>
      <c r="B21" t="s">
        <v>123</v>
      </c>
      <c r="C21">
        <v>603</v>
      </c>
      <c r="D21" t="s">
        <v>146</v>
      </c>
      <c r="E21" t="s">
        <v>147</v>
      </c>
      <c r="F21" t="s">
        <v>145</v>
      </c>
      <c r="G21">
        <v>603</v>
      </c>
      <c r="H21"/>
      <c r="I21" s="2">
        <v>1520000</v>
      </c>
      <c r="J21" s="2">
        <v>0</v>
      </c>
      <c r="K21" t="s">
        <v>127</v>
      </c>
      <c r="L21" t="s">
        <v>128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  <c r="Z21" s="3"/>
      <c r="AA21" s="3"/>
      <c r="AB21" s="3"/>
      <c r="AC21" s="3"/>
      <c r="AD21" s="3"/>
      <c r="AE21" s="3"/>
      <c r="AG21" s="3"/>
      <c r="AI21" s="3"/>
    </row>
    <row r="22" spans="1:35" x14ac:dyDescent="0.25">
      <c r="A22" t="s">
        <v>171</v>
      </c>
      <c r="B22" t="s">
        <v>123</v>
      </c>
      <c r="C22">
        <v>604</v>
      </c>
      <c r="D22" t="s">
        <v>146</v>
      </c>
      <c r="E22" t="s">
        <v>147</v>
      </c>
      <c r="F22" t="s">
        <v>145</v>
      </c>
      <c r="G22">
        <v>604</v>
      </c>
      <c r="H22"/>
      <c r="I22" s="2">
        <v>1520000</v>
      </c>
      <c r="J22" s="2">
        <v>0</v>
      </c>
      <c r="K22" t="s">
        <v>127</v>
      </c>
      <c r="L22" t="s">
        <v>128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  <c r="Z22" s="3"/>
      <c r="AA22" s="3"/>
      <c r="AB22" s="3"/>
      <c r="AC22" s="3"/>
      <c r="AD22" s="3"/>
      <c r="AE22" s="3"/>
      <c r="AG22" s="3"/>
      <c r="AI22" s="3"/>
    </row>
    <row r="23" spans="1:35" x14ac:dyDescent="0.25">
      <c r="A23" t="s">
        <v>171</v>
      </c>
      <c r="B23" t="s">
        <v>123</v>
      </c>
      <c r="C23">
        <v>611</v>
      </c>
      <c r="D23" t="s">
        <v>146</v>
      </c>
      <c r="E23" t="s">
        <v>147</v>
      </c>
      <c r="F23" t="s">
        <v>145</v>
      </c>
      <c r="G23">
        <v>611</v>
      </c>
      <c r="H23"/>
      <c r="I23" s="2">
        <v>1520000</v>
      </c>
      <c r="J23" s="2">
        <v>0</v>
      </c>
      <c r="K23" t="s">
        <v>127</v>
      </c>
      <c r="L23" t="s">
        <v>128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  <c r="Z23" s="3"/>
      <c r="AA23" s="3"/>
      <c r="AB23" s="3"/>
      <c r="AC23" s="3"/>
      <c r="AD23" s="3"/>
      <c r="AE23" s="3"/>
      <c r="AG23" s="3"/>
      <c r="AI23" s="3"/>
    </row>
    <row r="24" spans="1:35" x14ac:dyDescent="0.25">
      <c r="A24" t="s">
        <v>171</v>
      </c>
      <c r="B24" t="s">
        <v>123</v>
      </c>
      <c r="C24">
        <v>612</v>
      </c>
      <c r="D24" t="s">
        <v>146</v>
      </c>
      <c r="E24" t="s">
        <v>147</v>
      </c>
      <c r="F24" t="s">
        <v>145</v>
      </c>
      <c r="G24">
        <v>612</v>
      </c>
      <c r="H24"/>
      <c r="I24" s="2">
        <v>1520000</v>
      </c>
      <c r="J24" s="2">
        <v>0</v>
      </c>
      <c r="K24" t="s">
        <v>127</v>
      </c>
      <c r="L24" t="s">
        <v>128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  <c r="Z24" s="3"/>
      <c r="AA24" s="3"/>
      <c r="AB24" s="3"/>
      <c r="AC24" s="3"/>
      <c r="AD24" s="3"/>
      <c r="AE24" s="3"/>
      <c r="AG24" s="3"/>
      <c r="AI24" s="3"/>
    </row>
    <row r="25" spans="1:35" x14ac:dyDescent="0.25">
      <c r="A25" t="s">
        <v>171</v>
      </c>
      <c r="B25" t="s">
        <v>123</v>
      </c>
      <c r="C25">
        <v>613</v>
      </c>
      <c r="D25" t="s">
        <v>146</v>
      </c>
      <c r="E25" t="s">
        <v>147</v>
      </c>
      <c r="F25" t="s">
        <v>145</v>
      </c>
      <c r="G25">
        <v>613</v>
      </c>
      <c r="H25"/>
      <c r="I25" s="2">
        <v>1520000</v>
      </c>
      <c r="J25" s="2">
        <v>0</v>
      </c>
      <c r="K25" t="s">
        <v>127</v>
      </c>
      <c r="L25" t="s">
        <v>128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  <c r="AD25" s="3"/>
      <c r="AE25" s="3"/>
      <c r="AG25" s="3"/>
      <c r="AI25" s="3"/>
    </row>
    <row r="26" spans="1:35" x14ac:dyDescent="0.25">
      <c r="A26" t="s">
        <v>171</v>
      </c>
      <c r="B26" t="s">
        <v>123</v>
      </c>
      <c r="C26">
        <v>614</v>
      </c>
      <c r="D26" t="s">
        <v>146</v>
      </c>
      <c r="E26" t="s">
        <v>147</v>
      </c>
      <c r="F26" t="s">
        <v>145</v>
      </c>
      <c r="G26">
        <v>614</v>
      </c>
      <c r="H26"/>
      <c r="I26" s="2">
        <v>1520000</v>
      </c>
      <c r="J26" s="2">
        <v>0</v>
      </c>
      <c r="K26" t="s">
        <v>127</v>
      </c>
      <c r="L26" t="s">
        <v>128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  <c r="Z26" s="3"/>
      <c r="AA26" s="3"/>
      <c r="AB26" s="3"/>
      <c r="AC26" s="3"/>
      <c r="AD26" s="3"/>
      <c r="AE26" s="3"/>
      <c r="AG26" s="3"/>
      <c r="AI26" s="3"/>
    </row>
    <row r="27" spans="1:35" x14ac:dyDescent="0.25">
      <c r="A27" t="s">
        <v>171</v>
      </c>
      <c r="B27" t="s">
        <v>123</v>
      </c>
      <c r="C27">
        <v>621</v>
      </c>
      <c r="D27" t="s">
        <v>146</v>
      </c>
      <c r="E27" t="s">
        <v>147</v>
      </c>
      <c r="F27" t="s">
        <v>145</v>
      </c>
      <c r="G27">
        <v>621</v>
      </c>
      <c r="H27"/>
      <c r="I27" s="2">
        <v>1520000</v>
      </c>
      <c r="J27" s="2">
        <v>0</v>
      </c>
      <c r="K27" t="s">
        <v>127</v>
      </c>
      <c r="L27" t="s">
        <v>128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  <c r="Z27" s="3"/>
      <c r="AA27" s="3"/>
      <c r="AB27" s="3"/>
      <c r="AC27" s="3"/>
      <c r="AD27" s="3"/>
      <c r="AE27" s="3"/>
      <c r="AG27" s="3"/>
      <c r="AI27" s="3"/>
    </row>
    <row r="28" spans="1:35" x14ac:dyDescent="0.25">
      <c r="A28" t="s">
        <v>171</v>
      </c>
      <c r="B28" t="s">
        <v>123</v>
      </c>
      <c r="C28">
        <v>622</v>
      </c>
      <c r="D28" t="s">
        <v>146</v>
      </c>
      <c r="E28" t="s">
        <v>147</v>
      </c>
      <c r="F28" t="s">
        <v>145</v>
      </c>
      <c r="G28">
        <v>622</v>
      </c>
      <c r="H28"/>
      <c r="I28" s="2">
        <v>1520000</v>
      </c>
      <c r="J28" s="2">
        <v>0</v>
      </c>
      <c r="K28" t="s">
        <v>127</v>
      </c>
      <c r="L28" t="s">
        <v>128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  <c r="Z28" s="3"/>
      <c r="AA28" s="3"/>
      <c r="AB28" s="3"/>
      <c r="AC28" s="3"/>
      <c r="AD28" s="3"/>
      <c r="AE28" s="3"/>
      <c r="AG28" s="3"/>
      <c r="AI28" s="3"/>
    </row>
    <row r="29" spans="1:35" x14ac:dyDescent="0.25">
      <c r="A29" t="s">
        <v>171</v>
      </c>
      <c r="B29" t="s">
        <v>123</v>
      </c>
      <c r="C29">
        <v>623</v>
      </c>
      <c r="D29" t="s">
        <v>146</v>
      </c>
      <c r="E29" t="s">
        <v>147</v>
      </c>
      <c r="F29" t="s">
        <v>145</v>
      </c>
      <c r="G29">
        <v>623</v>
      </c>
      <c r="H29"/>
      <c r="I29" s="2">
        <v>1520000</v>
      </c>
      <c r="J29" s="2">
        <v>0</v>
      </c>
      <c r="K29" t="s">
        <v>127</v>
      </c>
      <c r="L29" t="s">
        <v>128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  <c r="AG29" s="3"/>
      <c r="AI29" s="3"/>
    </row>
    <row r="30" spans="1:35" x14ac:dyDescent="0.25">
      <c r="A30" t="s">
        <v>171</v>
      </c>
      <c r="B30" t="s">
        <v>123</v>
      </c>
      <c r="C30">
        <v>624</v>
      </c>
      <c r="D30" t="s">
        <v>146</v>
      </c>
      <c r="E30" t="s">
        <v>147</v>
      </c>
      <c r="F30" t="s">
        <v>145</v>
      </c>
      <c r="G30">
        <v>624</v>
      </c>
      <c r="H30"/>
      <c r="I30" s="2">
        <v>1520000</v>
      </c>
      <c r="J30" s="2">
        <v>0</v>
      </c>
      <c r="K30" t="s">
        <v>127</v>
      </c>
      <c r="L30" t="s">
        <v>128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  <c r="Z30" s="3"/>
      <c r="AA30" s="3"/>
      <c r="AB30" s="3"/>
      <c r="AC30" s="3"/>
      <c r="AD30" s="3"/>
      <c r="AE30" s="3"/>
      <c r="AG30" s="3"/>
      <c r="AI30" s="3"/>
    </row>
    <row r="31" spans="1:35" x14ac:dyDescent="0.25">
      <c r="A31" t="s">
        <v>171</v>
      </c>
      <c r="B31" t="s">
        <v>123</v>
      </c>
      <c r="C31">
        <v>631</v>
      </c>
      <c r="D31" t="s">
        <v>146</v>
      </c>
      <c r="E31" t="s">
        <v>147</v>
      </c>
      <c r="F31" t="s">
        <v>161</v>
      </c>
      <c r="G31">
        <v>631</v>
      </c>
      <c r="H31"/>
      <c r="I31" s="2">
        <v>1520000</v>
      </c>
      <c r="J31" s="2">
        <v>0</v>
      </c>
      <c r="K31" t="s">
        <v>127</v>
      </c>
      <c r="L31" t="s">
        <v>128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  <c r="Z31" s="3"/>
      <c r="AA31" s="3"/>
      <c r="AB31" s="3"/>
      <c r="AC31" s="3"/>
      <c r="AD31" s="3"/>
      <c r="AE31" s="3"/>
      <c r="AG31" s="3"/>
      <c r="AI31" s="3"/>
    </row>
    <row r="32" spans="1:35" x14ac:dyDescent="0.25">
      <c r="A32" t="s">
        <v>171</v>
      </c>
      <c r="B32" t="s">
        <v>123</v>
      </c>
      <c r="C32">
        <v>632</v>
      </c>
      <c r="D32" t="s">
        <v>146</v>
      </c>
      <c r="E32" t="s">
        <v>147</v>
      </c>
      <c r="F32" t="s">
        <v>161</v>
      </c>
      <c r="G32">
        <v>632</v>
      </c>
      <c r="H32"/>
      <c r="I32" s="2">
        <v>1520000</v>
      </c>
      <c r="J32" s="2">
        <v>0</v>
      </c>
      <c r="K32" t="s">
        <v>127</v>
      </c>
      <c r="L32" t="s">
        <v>128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  <c r="Z32" s="3"/>
      <c r="AA32" s="3"/>
      <c r="AB32" s="3"/>
      <c r="AC32" s="3"/>
      <c r="AD32" s="3"/>
      <c r="AE32" s="3"/>
      <c r="AG32" s="3"/>
      <c r="AI32" s="3"/>
    </row>
    <row r="33" spans="1:35" x14ac:dyDescent="0.25">
      <c r="A33" t="s">
        <v>171</v>
      </c>
      <c r="B33" t="s">
        <v>123</v>
      </c>
      <c r="C33">
        <v>633</v>
      </c>
      <c r="D33" t="s">
        <v>146</v>
      </c>
      <c r="E33" t="s">
        <v>147</v>
      </c>
      <c r="F33" t="s">
        <v>161</v>
      </c>
      <c r="G33">
        <v>633</v>
      </c>
      <c r="H33"/>
      <c r="I33" s="2">
        <v>1520000</v>
      </c>
      <c r="J33" s="2">
        <v>0</v>
      </c>
      <c r="K33" t="s">
        <v>127</v>
      </c>
      <c r="L33" t="s">
        <v>128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  <c r="Z33" s="3"/>
      <c r="AA33" s="3"/>
      <c r="AB33" s="3"/>
      <c r="AC33" s="3"/>
      <c r="AD33" s="3"/>
      <c r="AE33" s="3"/>
      <c r="AG33" s="3"/>
      <c r="AI33" s="3"/>
    </row>
    <row r="34" spans="1:35" x14ac:dyDescent="0.25">
      <c r="A34" t="s">
        <v>171</v>
      </c>
      <c r="B34" t="s">
        <v>123</v>
      </c>
      <c r="C34">
        <v>641</v>
      </c>
      <c r="D34" t="s">
        <v>146</v>
      </c>
      <c r="E34" t="s">
        <v>147</v>
      </c>
      <c r="F34" t="s">
        <v>161</v>
      </c>
      <c r="G34">
        <v>641</v>
      </c>
      <c r="H34"/>
      <c r="I34" s="2">
        <v>1520000</v>
      </c>
      <c r="J34" s="2">
        <v>0</v>
      </c>
      <c r="K34" t="s">
        <v>127</v>
      </c>
      <c r="L34" t="s">
        <v>128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  <c r="AD34" s="3"/>
      <c r="AE34" s="3"/>
      <c r="AG34" s="3"/>
      <c r="AI34" s="3"/>
    </row>
    <row r="35" spans="1:35" x14ac:dyDescent="0.25">
      <c r="A35" t="s">
        <v>171</v>
      </c>
      <c r="B35" t="s">
        <v>123</v>
      </c>
      <c r="C35">
        <v>651</v>
      </c>
      <c r="D35" t="s">
        <v>146</v>
      </c>
      <c r="E35" t="s">
        <v>147</v>
      </c>
      <c r="F35" t="s">
        <v>145</v>
      </c>
      <c r="G35">
        <v>651</v>
      </c>
      <c r="H35"/>
      <c r="I35" s="2">
        <v>1520000</v>
      </c>
      <c r="J35" s="2">
        <v>0</v>
      </c>
      <c r="K35" t="s">
        <v>127</v>
      </c>
      <c r="L35" t="s">
        <v>128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  <c r="Z35" s="3"/>
      <c r="AA35" s="3"/>
      <c r="AB35" s="3"/>
      <c r="AC35" s="3"/>
      <c r="AD35" s="3"/>
      <c r="AE35" s="3"/>
      <c r="AG35" s="3"/>
      <c r="AI35" s="3"/>
    </row>
    <row r="36" spans="1:35" x14ac:dyDescent="0.25">
      <c r="A36" t="s">
        <v>171</v>
      </c>
      <c r="B36" t="s">
        <v>123</v>
      </c>
      <c r="C36">
        <v>652</v>
      </c>
      <c r="D36" t="s">
        <v>146</v>
      </c>
      <c r="E36" t="s">
        <v>147</v>
      </c>
      <c r="F36" t="s">
        <v>145</v>
      </c>
      <c r="G36">
        <v>652</v>
      </c>
      <c r="H36"/>
      <c r="I36" s="2">
        <v>1520000</v>
      </c>
      <c r="J36" s="2">
        <v>0</v>
      </c>
      <c r="K36" t="s">
        <v>127</v>
      </c>
      <c r="L36" t="s">
        <v>128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  <c r="Z36" s="3"/>
      <c r="AA36" s="3"/>
      <c r="AB36" s="3"/>
      <c r="AC36" s="3"/>
      <c r="AD36" s="3"/>
      <c r="AE36" s="3"/>
      <c r="AG36" s="3"/>
      <c r="AI36" s="3"/>
    </row>
    <row r="37" spans="1:35" x14ac:dyDescent="0.25">
      <c r="A37" t="s">
        <v>171</v>
      </c>
      <c r="B37" t="s">
        <v>123</v>
      </c>
      <c r="C37">
        <v>653</v>
      </c>
      <c r="D37" t="s">
        <v>146</v>
      </c>
      <c r="E37" t="s">
        <v>147</v>
      </c>
      <c r="F37" t="s">
        <v>145</v>
      </c>
      <c r="G37">
        <v>653</v>
      </c>
      <c r="H37"/>
      <c r="I37" s="2">
        <v>1520000</v>
      </c>
      <c r="J37" s="2">
        <v>0</v>
      </c>
      <c r="K37" t="s">
        <v>127</v>
      </c>
      <c r="L37" t="s">
        <v>128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  <c r="Z37" s="3"/>
      <c r="AA37" s="3"/>
      <c r="AB37" s="3"/>
      <c r="AC37" s="3"/>
      <c r="AD37" s="3"/>
      <c r="AE37" s="3"/>
      <c r="AG37" s="3"/>
      <c r="AI37" s="3"/>
    </row>
    <row r="38" spans="1:35" x14ac:dyDescent="0.25">
      <c r="A38" t="s">
        <v>171</v>
      </c>
      <c r="B38" t="s">
        <v>123</v>
      </c>
      <c r="C38">
        <v>654</v>
      </c>
      <c r="D38" t="s">
        <v>146</v>
      </c>
      <c r="E38" t="s">
        <v>147</v>
      </c>
      <c r="F38" t="s">
        <v>145</v>
      </c>
      <c r="G38">
        <v>654</v>
      </c>
      <c r="H38"/>
      <c r="I38" s="2">
        <v>1520000</v>
      </c>
      <c r="J38" s="2">
        <v>0</v>
      </c>
      <c r="K38" t="s">
        <v>127</v>
      </c>
      <c r="L38" t="s">
        <v>128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  <c r="Z38" s="3"/>
      <c r="AA38" s="3"/>
      <c r="AB38" s="3"/>
      <c r="AC38" s="3"/>
      <c r="AD38" s="3"/>
      <c r="AE38" s="3"/>
      <c r="AG38" s="3"/>
      <c r="AI38" s="3"/>
    </row>
    <row r="39" spans="1:35" x14ac:dyDescent="0.25">
      <c r="A39" t="s">
        <v>171</v>
      </c>
      <c r="B39" t="s">
        <v>123</v>
      </c>
      <c r="C39">
        <v>657</v>
      </c>
      <c r="D39" t="s">
        <v>146</v>
      </c>
      <c r="E39" t="s">
        <v>147</v>
      </c>
      <c r="F39" t="s">
        <v>169</v>
      </c>
      <c r="G39">
        <v>657</v>
      </c>
      <c r="H39"/>
      <c r="I39" s="2">
        <v>33000</v>
      </c>
      <c r="J39" s="2">
        <v>0</v>
      </c>
      <c r="K39" t="s">
        <v>127</v>
      </c>
      <c r="L39" t="s">
        <v>128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  <c r="Z39" s="3"/>
      <c r="AA39" s="3"/>
      <c r="AB39" s="3"/>
      <c r="AC39" s="3"/>
      <c r="AD39" s="3"/>
      <c r="AE39" s="3"/>
      <c r="AG39" s="3"/>
      <c r="AI39" s="3"/>
    </row>
    <row r="40" spans="1:35" x14ac:dyDescent="0.25">
      <c r="A40" t="s">
        <v>171</v>
      </c>
      <c r="B40" t="s">
        <v>123</v>
      </c>
      <c r="C40">
        <v>661</v>
      </c>
      <c r="D40" t="s">
        <v>146</v>
      </c>
      <c r="E40" t="s">
        <v>147</v>
      </c>
      <c r="F40" t="s">
        <v>145</v>
      </c>
      <c r="G40">
        <v>661</v>
      </c>
      <c r="H40"/>
      <c r="I40" s="2">
        <v>1520000</v>
      </c>
      <c r="J40" s="2">
        <v>0</v>
      </c>
      <c r="K40" t="s">
        <v>127</v>
      </c>
      <c r="L40" t="s">
        <v>128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  <c r="Z40" s="3"/>
      <c r="AA40" s="3"/>
      <c r="AB40" s="3"/>
      <c r="AC40" s="3"/>
      <c r="AD40" s="3"/>
      <c r="AE40" s="3"/>
      <c r="AG40" s="3"/>
      <c r="AI40" s="3"/>
    </row>
    <row r="41" spans="1:35" x14ac:dyDescent="0.25">
      <c r="A41" t="s">
        <v>171</v>
      </c>
      <c r="B41" t="s">
        <v>123</v>
      </c>
      <c r="C41">
        <v>664</v>
      </c>
      <c r="D41" t="s">
        <v>146</v>
      </c>
      <c r="E41" t="s">
        <v>147</v>
      </c>
      <c r="F41" t="s">
        <v>145</v>
      </c>
      <c r="G41">
        <v>664</v>
      </c>
      <c r="H41"/>
      <c r="I41" s="2">
        <v>1520000</v>
      </c>
      <c r="J41" s="2">
        <v>0</v>
      </c>
      <c r="K41" t="s">
        <v>127</v>
      </c>
      <c r="L41" t="s">
        <v>128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  <c r="Z41" s="3"/>
      <c r="AA41" s="3"/>
      <c r="AB41" s="3"/>
      <c r="AC41" s="3"/>
      <c r="AD41" s="3"/>
      <c r="AE41" s="3"/>
      <c r="AG41" s="3"/>
      <c r="AI41" s="3"/>
    </row>
    <row r="42" spans="1:35" x14ac:dyDescent="0.25">
      <c r="A42" t="s">
        <v>171</v>
      </c>
      <c r="B42" t="s">
        <v>123</v>
      </c>
      <c r="C42">
        <v>671</v>
      </c>
      <c r="D42" t="s">
        <v>146</v>
      </c>
      <c r="E42" t="s">
        <v>147</v>
      </c>
      <c r="F42" t="s">
        <v>145</v>
      </c>
      <c r="G42">
        <v>671</v>
      </c>
      <c r="H42"/>
      <c r="I42" s="2">
        <v>1520000</v>
      </c>
      <c r="J42" s="2">
        <v>0</v>
      </c>
      <c r="K42" t="s">
        <v>127</v>
      </c>
      <c r="L42" t="s">
        <v>128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  <c r="Z42" s="3"/>
      <c r="AA42" s="3"/>
      <c r="AB42" s="3"/>
      <c r="AC42" s="3"/>
      <c r="AD42" s="3"/>
      <c r="AE42" s="3"/>
      <c r="AG42" s="3"/>
      <c r="AI42" s="3"/>
    </row>
    <row r="43" spans="1:35" x14ac:dyDescent="0.25">
      <c r="A43" t="s">
        <v>171</v>
      </c>
      <c r="B43" t="s">
        <v>123</v>
      </c>
      <c r="C43">
        <v>672</v>
      </c>
      <c r="D43" t="s">
        <v>146</v>
      </c>
      <c r="E43" t="s">
        <v>147</v>
      </c>
      <c r="F43" t="s">
        <v>145</v>
      </c>
      <c r="G43">
        <v>672</v>
      </c>
      <c r="H43"/>
      <c r="I43" s="2">
        <v>1520000</v>
      </c>
      <c r="J43" s="2">
        <v>0</v>
      </c>
      <c r="K43" t="s">
        <v>127</v>
      </c>
      <c r="L43" t="s">
        <v>128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  <c r="Z43" s="3"/>
      <c r="AA43" s="3"/>
      <c r="AB43" s="3"/>
      <c r="AC43" s="3"/>
      <c r="AD43" s="3"/>
      <c r="AE43" s="3"/>
      <c r="AG43" s="3"/>
      <c r="AI43" s="3"/>
    </row>
    <row r="44" spans="1:35" x14ac:dyDescent="0.25">
      <c r="A44" t="s">
        <v>171</v>
      </c>
      <c r="B44" t="s">
        <v>123</v>
      </c>
      <c r="C44">
        <v>701</v>
      </c>
      <c r="D44" t="s">
        <v>146</v>
      </c>
      <c r="E44" t="s">
        <v>152</v>
      </c>
      <c r="F44" t="s">
        <v>153</v>
      </c>
      <c r="G44" t="s">
        <v>162</v>
      </c>
      <c r="H44">
        <v>701</v>
      </c>
      <c r="I44" s="2">
        <v>0</v>
      </c>
      <c r="J44" s="2">
        <v>1900000</v>
      </c>
      <c r="K44" t="s">
        <v>127</v>
      </c>
      <c r="L44" t="s">
        <v>166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  <c r="Z44" s="3"/>
      <c r="AA44" s="3"/>
      <c r="AB44" s="3"/>
      <c r="AC44" s="3"/>
      <c r="AD44" s="3"/>
      <c r="AE44" s="3"/>
      <c r="AG44" s="3"/>
      <c r="AI44" s="3"/>
    </row>
    <row r="45" spans="1:35" x14ac:dyDescent="0.25">
      <c r="A45" t="s">
        <v>171</v>
      </c>
      <c r="B45" t="s">
        <v>123</v>
      </c>
      <c r="C45">
        <v>702</v>
      </c>
      <c r="D45" t="s">
        <v>146</v>
      </c>
      <c r="E45" t="s">
        <v>152</v>
      </c>
      <c r="F45" t="s">
        <v>153</v>
      </c>
      <c r="G45" t="s">
        <v>162</v>
      </c>
      <c r="H45">
        <v>702</v>
      </c>
      <c r="I45" s="2">
        <v>0</v>
      </c>
      <c r="J45" s="2">
        <v>1900000</v>
      </c>
      <c r="K45" t="s">
        <v>127</v>
      </c>
      <c r="L45" t="s">
        <v>166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  <c r="Z45" s="3"/>
      <c r="AA45" s="3"/>
      <c r="AB45" s="3"/>
      <c r="AC45" s="3"/>
      <c r="AD45" s="3"/>
      <c r="AE45" s="3"/>
      <c r="AG45" s="3"/>
      <c r="AI45" s="3"/>
    </row>
    <row r="46" spans="1:35" x14ac:dyDescent="0.25">
      <c r="A46" t="s">
        <v>171</v>
      </c>
      <c r="B46" t="s">
        <v>123</v>
      </c>
      <c r="C46">
        <v>703</v>
      </c>
      <c r="D46" t="s">
        <v>146</v>
      </c>
      <c r="E46" t="s">
        <v>152</v>
      </c>
      <c r="F46" t="s">
        <v>153</v>
      </c>
      <c r="G46" t="s">
        <v>162</v>
      </c>
      <c r="H46">
        <v>703</v>
      </c>
      <c r="I46" s="2">
        <v>0</v>
      </c>
      <c r="J46" s="2">
        <v>1900000</v>
      </c>
      <c r="K46" t="s">
        <v>127</v>
      </c>
      <c r="L46" t="s">
        <v>166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  <c r="Z46" s="3"/>
      <c r="AA46" s="3"/>
      <c r="AB46" s="3"/>
      <c r="AC46" s="3"/>
      <c r="AD46" s="3"/>
      <c r="AE46" s="3"/>
      <c r="AG46" s="3"/>
      <c r="AI46" s="3"/>
    </row>
    <row r="47" spans="1:35" x14ac:dyDescent="0.25">
      <c r="A47" t="s">
        <v>171</v>
      </c>
      <c r="B47" t="s">
        <v>123</v>
      </c>
      <c r="C47">
        <v>704</v>
      </c>
      <c r="D47" t="s">
        <v>146</v>
      </c>
      <c r="E47" t="s">
        <v>152</v>
      </c>
      <c r="F47" t="s">
        <v>153</v>
      </c>
      <c r="G47" t="s">
        <v>162</v>
      </c>
      <c r="H47">
        <v>704</v>
      </c>
      <c r="I47" s="2">
        <v>0</v>
      </c>
      <c r="J47" s="2">
        <v>1900000</v>
      </c>
      <c r="K47" t="s">
        <v>127</v>
      </c>
      <c r="L47" t="s">
        <v>166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  <c r="Z47" s="3"/>
      <c r="AA47" s="3"/>
      <c r="AB47" s="3"/>
      <c r="AC47" s="3"/>
      <c r="AD47" s="3"/>
      <c r="AE47" s="3"/>
      <c r="AG47" s="3"/>
      <c r="AI47" s="3"/>
    </row>
    <row r="48" spans="1:35" x14ac:dyDescent="0.25">
      <c r="A48" t="s">
        <v>171</v>
      </c>
      <c r="B48" t="s">
        <v>123</v>
      </c>
      <c r="C48">
        <v>741</v>
      </c>
      <c r="D48" t="s">
        <v>146</v>
      </c>
      <c r="E48" t="s">
        <v>152</v>
      </c>
      <c r="F48" t="s">
        <v>153</v>
      </c>
      <c r="G48" t="s">
        <v>163</v>
      </c>
      <c r="H48">
        <v>741</v>
      </c>
      <c r="I48" s="2">
        <v>0</v>
      </c>
      <c r="J48" s="2">
        <v>2900000</v>
      </c>
      <c r="K48" t="s">
        <v>127</v>
      </c>
      <c r="L48" t="s">
        <v>166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  <c r="Z48" s="3"/>
      <c r="AA48" s="3"/>
      <c r="AB48" s="3"/>
      <c r="AC48" s="3"/>
      <c r="AD48" s="3"/>
      <c r="AE48" s="3"/>
      <c r="AG48" s="3"/>
      <c r="AI48" s="3"/>
    </row>
    <row r="49" spans="1:35" x14ac:dyDescent="0.25">
      <c r="A49" t="s">
        <v>171</v>
      </c>
      <c r="B49" t="s">
        <v>123</v>
      </c>
      <c r="C49">
        <v>744</v>
      </c>
      <c r="D49" t="s">
        <v>146</v>
      </c>
      <c r="E49" t="s">
        <v>152</v>
      </c>
      <c r="F49" t="s">
        <v>153</v>
      </c>
      <c r="G49" t="s">
        <v>151</v>
      </c>
      <c r="H49">
        <v>744</v>
      </c>
      <c r="I49" s="2">
        <v>0</v>
      </c>
      <c r="J49" s="2">
        <v>9900000</v>
      </c>
      <c r="K49" t="s">
        <v>127</v>
      </c>
      <c r="L49" t="s">
        <v>166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Y49" s="3"/>
      <c r="Z49" s="3"/>
      <c r="AA49" s="3"/>
      <c r="AB49" s="3"/>
      <c r="AC49" s="3"/>
      <c r="AD49" s="3"/>
      <c r="AE49" s="3"/>
      <c r="AG49" s="3"/>
      <c r="AI49" s="3"/>
    </row>
    <row r="50" spans="1:35" x14ac:dyDescent="0.25">
      <c r="A50" t="s">
        <v>171</v>
      </c>
      <c r="B50" t="s">
        <v>123</v>
      </c>
      <c r="C50">
        <v>751</v>
      </c>
      <c r="D50" t="s">
        <v>146</v>
      </c>
      <c r="E50" t="s">
        <v>152</v>
      </c>
      <c r="F50" t="s">
        <v>153</v>
      </c>
      <c r="G50" t="s">
        <v>162</v>
      </c>
      <c r="H50">
        <v>751</v>
      </c>
      <c r="I50" s="2">
        <v>0</v>
      </c>
      <c r="J50" s="2">
        <v>1900000</v>
      </c>
      <c r="K50" t="s">
        <v>127</v>
      </c>
      <c r="L50" t="s">
        <v>166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Y50" s="3"/>
      <c r="Z50" s="3"/>
      <c r="AA50" s="3"/>
      <c r="AB50" s="3"/>
      <c r="AC50" s="3"/>
      <c r="AD50" s="3"/>
      <c r="AE50" s="3"/>
      <c r="AG50" s="3"/>
      <c r="AI50" s="3"/>
    </row>
    <row r="51" spans="1:35" x14ac:dyDescent="0.25">
      <c r="A51" t="s">
        <v>171</v>
      </c>
      <c r="B51" t="s">
        <v>123</v>
      </c>
      <c r="C51">
        <v>752</v>
      </c>
      <c r="D51" t="s">
        <v>146</v>
      </c>
      <c r="E51" t="s">
        <v>152</v>
      </c>
      <c r="F51" t="s">
        <v>153</v>
      </c>
      <c r="G51" t="s">
        <v>162</v>
      </c>
      <c r="H51">
        <v>752</v>
      </c>
      <c r="I51" s="2">
        <v>0</v>
      </c>
      <c r="J51" s="2">
        <v>1900000</v>
      </c>
      <c r="K51" t="s">
        <v>127</v>
      </c>
      <c r="L51" t="s">
        <v>166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3"/>
      <c r="Z51" s="3"/>
      <c r="AA51" s="3"/>
      <c r="AB51" s="3"/>
      <c r="AC51" s="3"/>
      <c r="AD51" s="3"/>
      <c r="AE51" s="3"/>
      <c r="AG51" s="3"/>
      <c r="AI51" s="3"/>
    </row>
    <row r="52" spans="1:35" x14ac:dyDescent="0.25">
      <c r="A52" t="s">
        <v>171</v>
      </c>
      <c r="B52" t="s">
        <v>123</v>
      </c>
      <c r="C52">
        <v>761</v>
      </c>
      <c r="D52" t="s">
        <v>146</v>
      </c>
      <c r="E52" t="s">
        <v>152</v>
      </c>
      <c r="F52" t="s">
        <v>153</v>
      </c>
      <c r="G52" t="s">
        <v>162</v>
      </c>
      <c r="H52">
        <v>761</v>
      </c>
      <c r="I52" s="2">
        <v>0</v>
      </c>
      <c r="J52" s="2">
        <v>1900000</v>
      </c>
      <c r="K52" t="s">
        <v>127</v>
      </c>
      <c r="L52" t="s">
        <v>166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Y52" s="3"/>
      <c r="Z52" s="3"/>
      <c r="AA52" s="3"/>
      <c r="AB52" s="3"/>
      <c r="AC52" s="3"/>
      <c r="AD52" s="3"/>
      <c r="AE52" s="3"/>
      <c r="AG52" s="3"/>
      <c r="AI52" s="3"/>
    </row>
    <row r="53" spans="1:35" x14ac:dyDescent="0.25">
      <c r="A53" t="s">
        <v>171</v>
      </c>
      <c r="B53" t="s">
        <v>123</v>
      </c>
      <c r="C53">
        <v>762</v>
      </c>
      <c r="D53" t="s">
        <v>146</v>
      </c>
      <c r="E53" t="s">
        <v>152</v>
      </c>
      <c r="F53" t="s">
        <v>153</v>
      </c>
      <c r="G53" t="s">
        <v>162</v>
      </c>
      <c r="H53">
        <v>762</v>
      </c>
      <c r="I53" s="2">
        <v>0</v>
      </c>
      <c r="J53" s="2">
        <v>8900000</v>
      </c>
      <c r="K53" t="s">
        <v>127</v>
      </c>
      <c r="L53" t="s">
        <v>166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Y53" s="3"/>
      <c r="Z53" s="3"/>
      <c r="AA53" s="3"/>
      <c r="AB53" s="3"/>
      <c r="AC53" s="3"/>
      <c r="AD53" s="3"/>
      <c r="AE53" s="3"/>
      <c r="AG53" s="3"/>
      <c r="AI53" s="3"/>
    </row>
    <row r="54" spans="1:35" x14ac:dyDescent="0.25">
      <c r="A54" t="s">
        <v>171</v>
      </c>
      <c r="B54" t="s">
        <v>123</v>
      </c>
      <c r="C54">
        <v>763</v>
      </c>
      <c r="D54" t="s">
        <v>146</v>
      </c>
      <c r="E54" t="s">
        <v>152</v>
      </c>
      <c r="F54" t="s">
        <v>153</v>
      </c>
      <c r="G54" t="s">
        <v>162</v>
      </c>
      <c r="H54">
        <v>763</v>
      </c>
      <c r="I54" s="2">
        <v>0</v>
      </c>
      <c r="J54" s="2">
        <v>1900000</v>
      </c>
      <c r="K54" t="s">
        <v>127</v>
      </c>
      <c r="L54" t="s">
        <v>166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Y54" s="3"/>
      <c r="Z54" s="3"/>
      <c r="AA54" s="3"/>
      <c r="AB54" s="3"/>
      <c r="AC54" s="3"/>
      <c r="AD54" s="3"/>
      <c r="AE54" s="3"/>
      <c r="AG54" s="3"/>
      <c r="AI54" s="3"/>
    </row>
    <row r="55" spans="1:35" x14ac:dyDescent="0.25">
      <c r="A55" t="s">
        <v>171</v>
      </c>
      <c r="B55" t="s">
        <v>123</v>
      </c>
      <c r="C55">
        <v>764</v>
      </c>
      <c r="D55" t="s">
        <v>146</v>
      </c>
      <c r="E55" t="s">
        <v>152</v>
      </c>
      <c r="F55" t="s">
        <v>153</v>
      </c>
      <c r="G55" t="s">
        <v>162</v>
      </c>
      <c r="H55">
        <v>764</v>
      </c>
      <c r="I55" s="2">
        <v>0</v>
      </c>
      <c r="J55" s="2">
        <v>1900000</v>
      </c>
      <c r="K55" t="s">
        <v>127</v>
      </c>
      <c r="L55" t="s">
        <v>166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Y55" s="3"/>
      <c r="Z55" s="3"/>
      <c r="AA55" s="3"/>
      <c r="AB55" s="3"/>
      <c r="AC55" s="3"/>
      <c r="AD55" s="3"/>
      <c r="AE55" s="3"/>
      <c r="AG55" s="3"/>
      <c r="AI55" s="3"/>
    </row>
    <row r="56" spans="1:35" x14ac:dyDescent="0.25">
      <c r="A56" t="s">
        <v>171</v>
      </c>
      <c r="B56" t="s">
        <v>123</v>
      </c>
      <c r="C56">
        <v>771</v>
      </c>
      <c r="D56" t="s">
        <v>146</v>
      </c>
      <c r="E56" t="s">
        <v>152</v>
      </c>
      <c r="F56" t="s">
        <v>153</v>
      </c>
      <c r="G56" t="s">
        <v>162</v>
      </c>
      <c r="H56">
        <v>771</v>
      </c>
      <c r="I56" s="2">
        <v>0</v>
      </c>
      <c r="J56" s="2">
        <v>1900000</v>
      </c>
      <c r="K56" t="s">
        <v>127</v>
      </c>
      <c r="L56" t="s">
        <v>166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Y56" s="3"/>
      <c r="Z56" s="3"/>
      <c r="AA56" s="3"/>
      <c r="AB56" s="3"/>
      <c r="AC56" s="3"/>
      <c r="AD56" s="3"/>
      <c r="AE56" s="3"/>
      <c r="AG56" s="3"/>
      <c r="AI56" s="3"/>
    </row>
    <row r="57" spans="1:35" x14ac:dyDescent="0.25">
      <c r="A57" t="s">
        <v>171</v>
      </c>
      <c r="B57" t="s">
        <v>123</v>
      </c>
      <c r="C57" t="s">
        <v>180</v>
      </c>
      <c r="D57" t="s">
        <v>146</v>
      </c>
      <c r="E57" t="s">
        <v>152</v>
      </c>
      <c r="F57" t="s">
        <v>153</v>
      </c>
      <c r="G57" t="s">
        <v>180</v>
      </c>
      <c r="H57"/>
      <c r="I57" s="2">
        <v>0</v>
      </c>
      <c r="J57" s="2">
        <v>400000</v>
      </c>
      <c r="K57" t="s">
        <v>127</v>
      </c>
      <c r="L57" t="s">
        <v>166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3"/>
      <c r="Z57" s="3"/>
      <c r="AA57" s="3"/>
      <c r="AB57" s="3"/>
      <c r="AC57" s="3"/>
      <c r="AD57" s="3"/>
      <c r="AE57" s="3"/>
      <c r="AG57" s="3"/>
      <c r="AI57" s="3"/>
    </row>
    <row r="58" spans="1:35" x14ac:dyDescent="0.25">
      <c r="A58" t="s">
        <v>171</v>
      </c>
      <c r="B58" t="s">
        <v>123</v>
      </c>
      <c r="C58" t="s">
        <v>124</v>
      </c>
      <c r="D58" t="s">
        <v>125</v>
      </c>
      <c r="E58" t="s">
        <v>126</v>
      </c>
      <c r="F58" t="s">
        <v>124</v>
      </c>
      <c r="G58"/>
      <c r="H58"/>
      <c r="I58" s="2">
        <v>12300</v>
      </c>
      <c r="J58" s="2">
        <v>0</v>
      </c>
      <c r="K58" t="s">
        <v>127</v>
      </c>
      <c r="L58" t="s">
        <v>166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Y58" s="3"/>
      <c r="Z58" s="3"/>
      <c r="AA58" s="3"/>
      <c r="AB58" s="3"/>
      <c r="AC58" s="3"/>
      <c r="AD58" s="3"/>
      <c r="AE58" s="3"/>
      <c r="AG58" s="3"/>
      <c r="AI58" s="3"/>
    </row>
    <row r="59" spans="1:35" x14ac:dyDescent="0.25">
      <c r="A59" t="s">
        <v>171</v>
      </c>
      <c r="B59" t="s">
        <v>123</v>
      </c>
      <c r="C59" t="s">
        <v>148</v>
      </c>
      <c r="D59" t="s">
        <v>125</v>
      </c>
      <c r="E59" t="s">
        <v>126</v>
      </c>
      <c r="F59" t="s">
        <v>148</v>
      </c>
      <c r="G59"/>
      <c r="H59"/>
      <c r="I59" s="2">
        <v>4300</v>
      </c>
      <c r="J59" s="2">
        <v>0</v>
      </c>
      <c r="K59" t="s">
        <v>127</v>
      </c>
      <c r="L59" t="s">
        <v>166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Y59" s="3"/>
      <c r="Z59" s="3"/>
      <c r="AA59" s="3"/>
      <c r="AB59" s="3"/>
      <c r="AC59" s="3"/>
      <c r="AD59" s="3"/>
      <c r="AE59" s="3"/>
      <c r="AG59" s="3"/>
      <c r="AI59" s="3"/>
    </row>
    <row r="60" spans="1:35" x14ac:dyDescent="0.25">
      <c r="A60" t="s">
        <v>171</v>
      </c>
      <c r="B60" t="s">
        <v>123</v>
      </c>
      <c r="C60" t="s">
        <v>143</v>
      </c>
      <c r="D60" t="s">
        <v>125</v>
      </c>
      <c r="E60" t="s">
        <v>126</v>
      </c>
      <c r="F60" t="s">
        <v>143</v>
      </c>
      <c r="G60"/>
      <c r="H60"/>
      <c r="I60" s="2">
        <v>1500</v>
      </c>
      <c r="J60" s="2">
        <v>0</v>
      </c>
      <c r="K60" t="s">
        <v>127</v>
      </c>
      <c r="L60" t="s">
        <v>166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Y60" s="3"/>
      <c r="Z60" s="3"/>
      <c r="AA60" s="3"/>
      <c r="AB60" s="3"/>
      <c r="AC60" s="3"/>
      <c r="AD60" s="3"/>
      <c r="AE60" s="3"/>
      <c r="AG60" s="3"/>
      <c r="AI60" s="3"/>
    </row>
    <row r="61" spans="1:35" x14ac:dyDescent="0.25">
      <c r="A61" t="s">
        <v>171</v>
      </c>
      <c r="B61" t="s">
        <v>123</v>
      </c>
      <c r="C61" t="s">
        <v>154</v>
      </c>
      <c r="D61" t="s">
        <v>125</v>
      </c>
      <c r="E61" t="s">
        <v>126</v>
      </c>
      <c r="F61" t="s">
        <v>154</v>
      </c>
      <c r="G61"/>
      <c r="H61"/>
      <c r="I61" s="2">
        <v>0</v>
      </c>
      <c r="J61" s="2">
        <v>14000</v>
      </c>
      <c r="K61" t="s">
        <v>127</v>
      </c>
      <c r="L61" t="s">
        <v>166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Y61" s="3"/>
      <c r="Z61" s="3"/>
      <c r="AA61" s="3"/>
      <c r="AB61" s="3"/>
      <c r="AC61" s="3"/>
      <c r="AD61" s="3"/>
      <c r="AE61" s="3"/>
      <c r="AG61" s="3"/>
      <c r="AI61" s="3"/>
    </row>
    <row r="62" spans="1:35" x14ac:dyDescent="0.25">
      <c r="A62" t="s">
        <v>171</v>
      </c>
      <c r="B62" t="s">
        <v>123</v>
      </c>
      <c r="C62" t="s">
        <v>149</v>
      </c>
      <c r="D62" t="s">
        <v>125</v>
      </c>
      <c r="E62" t="s">
        <v>126</v>
      </c>
      <c r="F62" t="s">
        <v>149</v>
      </c>
      <c r="G62"/>
      <c r="H62"/>
      <c r="I62" s="2">
        <v>0</v>
      </c>
      <c r="J62" s="2">
        <v>8000</v>
      </c>
      <c r="K62" t="s">
        <v>127</v>
      </c>
      <c r="L62" t="s">
        <v>166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Y62" s="3"/>
      <c r="Z62" s="3"/>
      <c r="AA62" s="3"/>
      <c r="AB62" s="3"/>
      <c r="AC62" s="3"/>
      <c r="AD62" s="3"/>
      <c r="AE62" s="3"/>
      <c r="AG62" s="3"/>
      <c r="AI62" s="3"/>
    </row>
    <row r="63" spans="1:35" x14ac:dyDescent="0.25">
      <c r="A63" t="s">
        <v>171</v>
      </c>
      <c r="B63" t="s">
        <v>123</v>
      </c>
      <c r="C63" t="s">
        <v>144</v>
      </c>
      <c r="D63" t="s">
        <v>125</v>
      </c>
      <c r="E63" t="s">
        <v>126</v>
      </c>
      <c r="F63" t="s">
        <v>144</v>
      </c>
      <c r="G63"/>
      <c r="H63"/>
      <c r="I63" s="2">
        <v>0</v>
      </c>
      <c r="J63" s="2">
        <v>3000</v>
      </c>
      <c r="K63" t="s">
        <v>127</v>
      </c>
      <c r="L63" t="s">
        <v>166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Y63" s="3"/>
      <c r="Z63" s="3"/>
      <c r="AA63" s="3"/>
      <c r="AB63" s="3"/>
      <c r="AC63" s="3"/>
      <c r="AD63" s="3"/>
      <c r="AE63" s="3"/>
      <c r="AG63" s="3"/>
      <c r="AI63" s="3"/>
    </row>
    <row r="64" spans="1:35" x14ac:dyDescent="0.25">
      <c r="A64" t="s">
        <v>171</v>
      </c>
      <c r="B64" t="s">
        <v>123</v>
      </c>
      <c r="C64" t="s">
        <v>181</v>
      </c>
      <c r="D64" t="s">
        <v>125</v>
      </c>
      <c r="E64" t="s">
        <v>156</v>
      </c>
      <c r="F64" t="s">
        <v>181</v>
      </c>
      <c r="G64"/>
      <c r="H64"/>
      <c r="I64" s="2">
        <v>0</v>
      </c>
      <c r="J64" s="2">
        <v>140000</v>
      </c>
      <c r="K64" t="s">
        <v>127</v>
      </c>
      <c r="L64" t="s">
        <v>166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Y64" s="3"/>
      <c r="Z64" s="3"/>
      <c r="AA64" s="3"/>
      <c r="AB64" s="3"/>
      <c r="AC64" s="3"/>
      <c r="AD64" s="3"/>
      <c r="AE64" s="3"/>
      <c r="AG64" s="3"/>
      <c r="AI64" s="3"/>
    </row>
    <row r="65" spans="1:35" x14ac:dyDescent="0.25">
      <c r="A65" t="s">
        <v>171</v>
      </c>
      <c r="B65" t="s">
        <v>123</v>
      </c>
      <c r="C65" t="s">
        <v>155</v>
      </c>
      <c r="D65" t="s">
        <v>125</v>
      </c>
      <c r="E65" t="s">
        <v>156</v>
      </c>
      <c r="F65" t="s">
        <v>155</v>
      </c>
      <c r="G65"/>
      <c r="H65"/>
      <c r="I65" s="2">
        <v>580000</v>
      </c>
      <c r="J65" s="2">
        <v>0</v>
      </c>
      <c r="K65" t="s">
        <v>127</v>
      </c>
      <c r="L65" t="s">
        <v>166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Y65" s="3"/>
      <c r="Z65" s="3"/>
      <c r="AA65" s="3"/>
      <c r="AB65" s="3"/>
      <c r="AC65" s="3"/>
      <c r="AD65" s="3"/>
      <c r="AE65" s="3"/>
      <c r="AG65" s="3"/>
      <c r="AI65" s="3"/>
    </row>
    <row r="66" spans="1:35" x14ac:dyDescent="0.25">
      <c r="A66" t="s">
        <v>171</v>
      </c>
      <c r="B66" t="s">
        <v>123</v>
      </c>
      <c r="C66" t="s">
        <v>158</v>
      </c>
      <c r="D66" t="s">
        <v>125</v>
      </c>
      <c r="E66" t="s">
        <v>159</v>
      </c>
      <c r="F66" t="s">
        <v>158</v>
      </c>
      <c r="G66"/>
      <c r="H66"/>
      <c r="I66" s="2">
        <v>50000</v>
      </c>
      <c r="J66" s="2">
        <v>0</v>
      </c>
      <c r="K66" t="s">
        <v>127</v>
      </c>
      <c r="L66" t="s">
        <v>166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Y66" s="3"/>
      <c r="Z66" s="3"/>
      <c r="AA66" s="3"/>
      <c r="AB66" s="3"/>
      <c r="AC66" s="3"/>
      <c r="AD66" s="3"/>
      <c r="AE66" s="3"/>
      <c r="AG66" s="3"/>
      <c r="AI66" s="3"/>
    </row>
    <row r="67" spans="1:35" x14ac:dyDescent="0.25">
      <c r="A67" t="s">
        <v>171</v>
      </c>
      <c r="B67" t="s">
        <v>123</v>
      </c>
      <c r="C67" t="s">
        <v>160</v>
      </c>
      <c r="D67" t="s">
        <v>125</v>
      </c>
      <c r="E67" t="s">
        <v>159</v>
      </c>
      <c r="F67" t="s">
        <v>160</v>
      </c>
      <c r="G67"/>
      <c r="H67"/>
      <c r="I67" s="2">
        <v>0</v>
      </c>
      <c r="J67" s="2">
        <v>20000</v>
      </c>
      <c r="K67" t="s">
        <v>127</v>
      </c>
      <c r="L67" t="s">
        <v>166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Y67" s="3"/>
      <c r="Z67" s="3"/>
      <c r="AA67" s="3"/>
      <c r="AB67" s="3"/>
      <c r="AC67" s="3"/>
      <c r="AD67" s="3"/>
      <c r="AE67" s="3"/>
      <c r="AG67" s="3"/>
      <c r="AI67" s="3"/>
    </row>
    <row r="68" spans="1:35" x14ac:dyDescent="0.25">
      <c r="A68" t="s">
        <v>182</v>
      </c>
      <c r="B68" t="s">
        <v>150</v>
      </c>
      <c r="C68">
        <v>104</v>
      </c>
      <c r="D68" t="s">
        <v>146</v>
      </c>
      <c r="E68" t="s">
        <v>152</v>
      </c>
      <c r="F68" t="s">
        <v>172</v>
      </c>
      <c r="G68" t="s">
        <v>173</v>
      </c>
      <c r="H68">
        <v>104</v>
      </c>
      <c r="I68" s="2">
        <v>0</v>
      </c>
      <c r="J68" s="2">
        <v>41000</v>
      </c>
      <c r="K68" t="s">
        <v>127</v>
      </c>
      <c r="L68" t="s">
        <v>128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Y68" s="3"/>
      <c r="Z68" s="3"/>
      <c r="AA68" s="3"/>
      <c r="AB68" s="3"/>
      <c r="AC68" s="3"/>
      <c r="AD68" s="3"/>
      <c r="AE68" s="3"/>
      <c r="AG68" s="3"/>
      <c r="AI68" s="3"/>
    </row>
    <row r="69" spans="1:35" x14ac:dyDescent="0.25">
      <c r="A69" t="s">
        <v>182</v>
      </c>
      <c r="B69" t="s">
        <v>150</v>
      </c>
      <c r="C69">
        <v>104</v>
      </c>
      <c r="D69" t="s">
        <v>146</v>
      </c>
      <c r="E69" t="s">
        <v>152</v>
      </c>
      <c r="F69" t="s">
        <v>172</v>
      </c>
      <c r="G69" t="s">
        <v>173</v>
      </c>
      <c r="H69">
        <v>104</v>
      </c>
      <c r="I69" s="2">
        <v>0</v>
      </c>
      <c r="J69" s="2">
        <v>40000</v>
      </c>
      <c r="K69" t="s">
        <v>127</v>
      </c>
      <c r="L69" t="s">
        <v>128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Y69" s="3"/>
      <c r="Z69" s="3"/>
      <c r="AA69" s="3"/>
      <c r="AB69" s="3"/>
      <c r="AC69" s="3"/>
      <c r="AD69" s="3"/>
      <c r="AE69" s="3"/>
      <c r="AG69" s="3"/>
      <c r="AI69" s="3"/>
    </row>
    <row r="70" spans="1:35" x14ac:dyDescent="0.25">
      <c r="A70" t="s">
        <v>182</v>
      </c>
      <c r="B70" t="s">
        <v>150</v>
      </c>
      <c r="C70">
        <v>138</v>
      </c>
      <c r="D70" t="s">
        <v>146</v>
      </c>
      <c r="E70" t="s">
        <v>152</v>
      </c>
      <c r="F70" t="s">
        <v>172</v>
      </c>
      <c r="G70" t="s">
        <v>178</v>
      </c>
      <c r="H70">
        <v>138</v>
      </c>
      <c r="I70" s="2">
        <v>0</v>
      </c>
      <c r="J70" s="2">
        <v>100000</v>
      </c>
      <c r="K70" t="s">
        <v>127</v>
      </c>
      <c r="L70" t="s">
        <v>128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Y70" s="3"/>
      <c r="Z70" s="3"/>
      <c r="AA70" s="3"/>
      <c r="AB70" s="3"/>
      <c r="AC70" s="3"/>
      <c r="AD70" s="3"/>
      <c r="AE70" s="3"/>
      <c r="AG70" s="3"/>
      <c r="AI70" s="3"/>
    </row>
    <row r="71" spans="1:35" x14ac:dyDescent="0.25">
      <c r="A71" t="s">
        <v>182</v>
      </c>
      <c r="B71" t="s">
        <v>150</v>
      </c>
      <c r="C71">
        <v>2801</v>
      </c>
      <c r="D71" t="s">
        <v>146</v>
      </c>
      <c r="E71" t="s">
        <v>147</v>
      </c>
      <c r="F71" t="s">
        <v>157</v>
      </c>
      <c r="G71">
        <v>280</v>
      </c>
      <c r="H71">
        <v>2801</v>
      </c>
      <c r="I71" s="2">
        <v>0</v>
      </c>
      <c r="J71" s="2">
        <v>35000</v>
      </c>
      <c r="K71" t="s">
        <v>127</v>
      </c>
      <c r="L71" t="s">
        <v>128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  <c r="Z71" s="3"/>
      <c r="AA71" s="3"/>
      <c r="AB71" s="3"/>
      <c r="AC71" s="3"/>
      <c r="AD71" s="3"/>
      <c r="AE71" s="3"/>
      <c r="AG71" s="3"/>
      <c r="AI71" s="3"/>
    </row>
    <row r="72" spans="1:35" x14ac:dyDescent="0.25">
      <c r="A72" t="s">
        <v>182</v>
      </c>
      <c r="B72" t="s">
        <v>150</v>
      </c>
      <c r="C72">
        <v>2803</v>
      </c>
      <c r="D72" t="s">
        <v>146</v>
      </c>
      <c r="E72" t="s">
        <v>147</v>
      </c>
      <c r="F72" t="s">
        <v>157</v>
      </c>
      <c r="G72">
        <v>280</v>
      </c>
      <c r="H72">
        <v>2803</v>
      </c>
      <c r="I72" s="2">
        <v>0</v>
      </c>
      <c r="J72" s="2">
        <v>16000</v>
      </c>
      <c r="K72" t="s">
        <v>127</v>
      </c>
      <c r="L72" t="s">
        <v>128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  <c r="Z72" s="3"/>
      <c r="AA72" s="3"/>
      <c r="AB72" s="3"/>
      <c r="AC72" s="3"/>
      <c r="AD72" s="3"/>
      <c r="AE72" s="3"/>
      <c r="AG72" s="3"/>
      <c r="AI72" s="3"/>
    </row>
    <row r="73" spans="1:35" x14ac:dyDescent="0.25">
      <c r="A73" t="s">
        <v>182</v>
      </c>
      <c r="B73" t="s">
        <v>150</v>
      </c>
      <c r="C73">
        <v>2811</v>
      </c>
      <c r="D73" t="s">
        <v>146</v>
      </c>
      <c r="E73" t="s">
        <v>147</v>
      </c>
      <c r="F73" t="s">
        <v>157</v>
      </c>
      <c r="G73">
        <v>281</v>
      </c>
      <c r="H73">
        <v>2811</v>
      </c>
      <c r="I73" s="2">
        <v>0</v>
      </c>
      <c r="J73" s="2">
        <v>8900</v>
      </c>
      <c r="K73" t="s">
        <v>127</v>
      </c>
      <c r="L73" t="s">
        <v>128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  <c r="Z73" s="3"/>
      <c r="AA73" s="3"/>
      <c r="AB73" s="3"/>
      <c r="AC73" s="3"/>
      <c r="AD73" s="3"/>
      <c r="AE73" s="3"/>
      <c r="AG73" s="3"/>
      <c r="AI73" s="3"/>
    </row>
    <row r="74" spans="1:35" x14ac:dyDescent="0.25">
      <c r="A74" t="s">
        <v>182</v>
      </c>
      <c r="B74" t="s">
        <v>150</v>
      </c>
      <c r="C74">
        <v>2813</v>
      </c>
      <c r="D74" t="s">
        <v>146</v>
      </c>
      <c r="E74" t="s">
        <v>147</v>
      </c>
      <c r="F74" t="s">
        <v>157</v>
      </c>
      <c r="G74">
        <v>281</v>
      </c>
      <c r="H74">
        <v>2813</v>
      </c>
      <c r="I74" s="2">
        <v>0</v>
      </c>
      <c r="J74" s="2">
        <v>4780</v>
      </c>
      <c r="K74" t="s">
        <v>127</v>
      </c>
      <c r="L74" t="s">
        <v>128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  <c r="Z74" s="3"/>
      <c r="AA74" s="3"/>
      <c r="AB74" s="3"/>
      <c r="AC74" s="3"/>
      <c r="AD74" s="3"/>
      <c r="AE74" s="3"/>
      <c r="AG74" s="3"/>
      <c r="AI74" s="3"/>
    </row>
    <row r="75" spans="1:35" x14ac:dyDescent="0.25">
      <c r="A75" t="s">
        <v>182</v>
      </c>
      <c r="B75" t="s">
        <v>150</v>
      </c>
      <c r="C75">
        <v>2831</v>
      </c>
      <c r="D75" t="s">
        <v>146</v>
      </c>
      <c r="E75" t="s">
        <v>147</v>
      </c>
      <c r="F75" t="s">
        <v>157</v>
      </c>
      <c r="G75">
        <v>283</v>
      </c>
      <c r="H75">
        <v>2831</v>
      </c>
      <c r="I75" s="2">
        <v>0</v>
      </c>
      <c r="J75" s="2">
        <v>4960</v>
      </c>
      <c r="K75" t="s">
        <v>127</v>
      </c>
      <c r="L75" t="s">
        <v>128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  <c r="Z75" s="3"/>
      <c r="AA75" s="3"/>
      <c r="AB75" s="3"/>
      <c r="AC75" s="3"/>
      <c r="AD75" s="3"/>
      <c r="AE75" s="3"/>
      <c r="AG75" s="3"/>
      <c r="AI75" s="3"/>
    </row>
    <row r="76" spans="1:35" x14ac:dyDescent="0.25">
      <c r="A76" t="s">
        <v>182</v>
      </c>
      <c r="B76" t="s">
        <v>150</v>
      </c>
      <c r="C76">
        <v>2837</v>
      </c>
      <c r="D76" t="s">
        <v>146</v>
      </c>
      <c r="E76" t="s">
        <v>147</v>
      </c>
      <c r="F76" t="s">
        <v>157</v>
      </c>
      <c r="G76">
        <v>283</v>
      </c>
      <c r="H76">
        <v>2837</v>
      </c>
      <c r="I76" s="2">
        <v>0</v>
      </c>
      <c r="J76" s="2">
        <v>14000</v>
      </c>
      <c r="K76" t="s">
        <v>127</v>
      </c>
      <c r="L76" t="s">
        <v>128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  <c r="Z76" s="3"/>
      <c r="AA76" s="3"/>
      <c r="AB76" s="3"/>
      <c r="AC76" s="3"/>
      <c r="AD76" s="3"/>
      <c r="AE76" s="3"/>
      <c r="AG76" s="3"/>
      <c r="AI76" s="3"/>
    </row>
    <row r="77" spans="1:35" x14ac:dyDescent="0.25">
      <c r="A77" t="s">
        <v>182</v>
      </c>
      <c r="B77" t="s">
        <v>150</v>
      </c>
      <c r="C77">
        <v>2861</v>
      </c>
      <c r="D77" t="s">
        <v>146</v>
      </c>
      <c r="E77" t="s">
        <v>147</v>
      </c>
      <c r="F77" t="s">
        <v>157</v>
      </c>
      <c r="G77">
        <v>286</v>
      </c>
      <c r="H77">
        <v>2861</v>
      </c>
      <c r="I77" s="2">
        <v>0</v>
      </c>
      <c r="J77" s="2">
        <v>2500</v>
      </c>
      <c r="K77" t="s">
        <v>127</v>
      </c>
      <c r="L77" t="s">
        <v>128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  <c r="Z77" s="3"/>
      <c r="AA77" s="3"/>
      <c r="AB77" s="3"/>
      <c r="AC77" s="3"/>
      <c r="AD77" s="3"/>
      <c r="AE77" s="3"/>
      <c r="AG77" s="3"/>
      <c r="AI77" s="3"/>
    </row>
    <row r="78" spans="1:35" x14ac:dyDescent="0.25">
      <c r="A78" t="s">
        <v>182</v>
      </c>
      <c r="B78" t="s">
        <v>150</v>
      </c>
      <c r="C78">
        <v>2867</v>
      </c>
      <c r="D78" t="s">
        <v>146</v>
      </c>
      <c r="E78" t="s">
        <v>147</v>
      </c>
      <c r="F78" t="s">
        <v>157</v>
      </c>
      <c r="G78">
        <v>286</v>
      </c>
      <c r="H78">
        <v>2867</v>
      </c>
      <c r="I78" s="2">
        <v>0</v>
      </c>
      <c r="J78" s="2">
        <v>4000</v>
      </c>
      <c r="K78" t="s">
        <v>127</v>
      </c>
      <c r="L78" t="s">
        <v>128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  <c r="Z78" s="3"/>
      <c r="AA78" s="3"/>
      <c r="AB78" s="3"/>
      <c r="AC78" s="3"/>
      <c r="AD78" s="3"/>
      <c r="AE78" s="3"/>
      <c r="AG78" s="3"/>
      <c r="AI78" s="3"/>
    </row>
    <row r="79" spans="1:35" x14ac:dyDescent="0.25">
      <c r="A79" t="s">
        <v>182</v>
      </c>
      <c r="B79" t="s">
        <v>150</v>
      </c>
      <c r="C79">
        <v>2872</v>
      </c>
      <c r="D79" t="s">
        <v>146</v>
      </c>
      <c r="E79" t="s">
        <v>147</v>
      </c>
      <c r="F79" t="s">
        <v>157</v>
      </c>
      <c r="G79">
        <v>287</v>
      </c>
      <c r="H79">
        <v>2872</v>
      </c>
      <c r="I79" s="2">
        <v>0</v>
      </c>
      <c r="J79" s="2">
        <v>24000</v>
      </c>
      <c r="K79" t="s">
        <v>127</v>
      </c>
      <c r="L79" t="s">
        <v>128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  <c r="Z79" s="3"/>
      <c r="AA79" s="3"/>
      <c r="AB79" s="3"/>
      <c r="AC79" s="3"/>
      <c r="AD79" s="3"/>
      <c r="AE79" s="3"/>
      <c r="AG79" s="3"/>
      <c r="AI79" s="3"/>
    </row>
    <row r="80" spans="1:35" x14ac:dyDescent="0.25">
      <c r="A80" t="s">
        <v>182</v>
      </c>
      <c r="B80" t="s">
        <v>150</v>
      </c>
      <c r="C80">
        <v>2901</v>
      </c>
      <c r="D80" t="s">
        <v>146</v>
      </c>
      <c r="E80" t="s">
        <v>147</v>
      </c>
      <c r="F80" t="s">
        <v>157</v>
      </c>
      <c r="G80">
        <v>290</v>
      </c>
      <c r="H80">
        <v>2901</v>
      </c>
      <c r="I80" s="2">
        <v>0</v>
      </c>
      <c r="J80" s="2">
        <v>2500</v>
      </c>
      <c r="K80" t="s">
        <v>127</v>
      </c>
      <c r="L80" t="s">
        <v>128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  <c r="Z80" s="3"/>
      <c r="AA80" s="3"/>
      <c r="AB80" s="3"/>
      <c r="AC80" s="3"/>
      <c r="AD80" s="3"/>
      <c r="AE80" s="3"/>
      <c r="AG80" s="3"/>
      <c r="AI80" s="3"/>
    </row>
    <row r="81" spans="1:35" x14ac:dyDescent="0.25">
      <c r="A81" t="s">
        <v>182</v>
      </c>
      <c r="B81" t="s">
        <v>150</v>
      </c>
      <c r="C81">
        <v>2903</v>
      </c>
      <c r="D81" t="s">
        <v>146</v>
      </c>
      <c r="E81" t="s">
        <v>147</v>
      </c>
      <c r="F81" t="s">
        <v>157</v>
      </c>
      <c r="G81">
        <v>290</v>
      </c>
      <c r="H81">
        <v>2903</v>
      </c>
      <c r="I81" s="2">
        <v>0</v>
      </c>
      <c r="J81" s="2">
        <v>2480</v>
      </c>
      <c r="K81" t="s">
        <v>127</v>
      </c>
      <c r="L81" t="s">
        <v>128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  <c r="Z81" s="3"/>
      <c r="AA81" s="3"/>
      <c r="AB81" s="3"/>
      <c r="AC81" s="3"/>
      <c r="AD81" s="3"/>
      <c r="AE81" s="3"/>
      <c r="AG81" s="3"/>
      <c r="AI81" s="3"/>
    </row>
    <row r="82" spans="1:35" x14ac:dyDescent="0.25">
      <c r="A82" t="s">
        <v>182</v>
      </c>
      <c r="B82" t="s">
        <v>150</v>
      </c>
      <c r="C82">
        <v>2931</v>
      </c>
      <c r="D82" t="s">
        <v>146</v>
      </c>
      <c r="E82" t="s">
        <v>147</v>
      </c>
      <c r="F82" t="s">
        <v>157</v>
      </c>
      <c r="G82">
        <v>293</v>
      </c>
      <c r="H82">
        <v>2931</v>
      </c>
      <c r="I82" s="2">
        <v>0</v>
      </c>
      <c r="J82" s="2">
        <v>1890</v>
      </c>
      <c r="K82" t="s">
        <v>127</v>
      </c>
      <c r="L82" t="s">
        <v>128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  <c r="Z82" s="3"/>
      <c r="AA82" s="3"/>
      <c r="AB82" s="3"/>
      <c r="AC82" s="3"/>
      <c r="AD82" s="3"/>
      <c r="AE82" s="3"/>
      <c r="AG82" s="3"/>
      <c r="AI82" s="3"/>
    </row>
    <row r="83" spans="1:35" x14ac:dyDescent="0.25">
      <c r="A83" t="s">
        <v>182</v>
      </c>
      <c r="B83" t="s">
        <v>150</v>
      </c>
      <c r="C83">
        <v>2937</v>
      </c>
      <c r="D83" t="s">
        <v>146</v>
      </c>
      <c r="E83" t="s">
        <v>147</v>
      </c>
      <c r="F83" t="s">
        <v>157</v>
      </c>
      <c r="G83">
        <v>293</v>
      </c>
      <c r="H83">
        <v>2937</v>
      </c>
      <c r="I83" s="2">
        <v>0</v>
      </c>
      <c r="J83" s="2">
        <v>6300</v>
      </c>
      <c r="K83" t="s">
        <v>127</v>
      </c>
      <c r="L83" t="s">
        <v>128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Y83" s="3"/>
      <c r="Z83" s="3"/>
      <c r="AA83" s="3"/>
      <c r="AB83" s="3"/>
      <c r="AC83" s="3"/>
      <c r="AD83" s="3"/>
      <c r="AE83" s="3"/>
      <c r="AG83" s="3"/>
      <c r="AI83" s="3"/>
    </row>
    <row r="84" spans="1:35" x14ac:dyDescent="0.25">
      <c r="A84" t="s">
        <v>182</v>
      </c>
      <c r="B84" t="s">
        <v>150</v>
      </c>
      <c r="C84">
        <v>2961</v>
      </c>
      <c r="D84" t="s">
        <v>146</v>
      </c>
      <c r="E84" t="s">
        <v>147</v>
      </c>
      <c r="F84" t="s">
        <v>157</v>
      </c>
      <c r="G84">
        <v>296</v>
      </c>
      <c r="H84">
        <v>2961</v>
      </c>
      <c r="I84" s="2">
        <v>0</v>
      </c>
      <c r="J84" s="2">
        <v>10000</v>
      </c>
      <c r="K84" t="s">
        <v>127</v>
      </c>
      <c r="L84" t="s">
        <v>128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Y84" s="3"/>
      <c r="Z84" s="3"/>
      <c r="AA84" s="3"/>
      <c r="AB84" s="3"/>
      <c r="AC84" s="3"/>
      <c r="AD84" s="3"/>
      <c r="AE84" s="3"/>
      <c r="AG84" s="3"/>
      <c r="AI84" s="3"/>
    </row>
    <row r="85" spans="1:35" x14ac:dyDescent="0.25">
      <c r="A85" t="s">
        <v>182</v>
      </c>
      <c r="B85" t="s">
        <v>150</v>
      </c>
      <c r="C85">
        <v>2967</v>
      </c>
      <c r="D85" t="s">
        <v>146</v>
      </c>
      <c r="E85" t="s">
        <v>147</v>
      </c>
      <c r="F85" t="s">
        <v>157</v>
      </c>
      <c r="G85">
        <v>296</v>
      </c>
      <c r="H85">
        <v>2967</v>
      </c>
      <c r="I85" s="2">
        <v>0</v>
      </c>
      <c r="J85" s="2">
        <v>10360</v>
      </c>
      <c r="K85" t="s">
        <v>127</v>
      </c>
      <c r="L85" t="s">
        <v>128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Y85" s="3"/>
      <c r="Z85" s="3"/>
      <c r="AA85" s="3"/>
      <c r="AB85" s="3"/>
      <c r="AC85" s="3"/>
      <c r="AD85" s="3"/>
      <c r="AE85" s="3"/>
      <c r="AG85" s="3"/>
      <c r="AI85" s="3"/>
    </row>
    <row r="86" spans="1:35" x14ac:dyDescent="0.25">
      <c r="A86" t="s">
        <v>182</v>
      </c>
      <c r="B86" t="s">
        <v>150</v>
      </c>
      <c r="C86">
        <v>2972</v>
      </c>
      <c r="D86" t="s">
        <v>146</v>
      </c>
      <c r="E86" t="s">
        <v>147</v>
      </c>
      <c r="F86" t="s">
        <v>157</v>
      </c>
      <c r="G86">
        <v>297</v>
      </c>
      <c r="H86">
        <v>2972</v>
      </c>
      <c r="I86" s="2">
        <v>0</v>
      </c>
      <c r="J86" s="2">
        <v>2460</v>
      </c>
      <c r="K86" t="s">
        <v>127</v>
      </c>
      <c r="L86" t="s">
        <v>128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Y86" s="3"/>
      <c r="Z86" s="3"/>
      <c r="AA86" s="3"/>
      <c r="AB86" s="3"/>
      <c r="AC86" s="3"/>
      <c r="AD86" s="3"/>
      <c r="AE86" s="3"/>
      <c r="AG86" s="3"/>
      <c r="AI86" s="3"/>
    </row>
    <row r="87" spans="1:35" x14ac:dyDescent="0.25">
      <c r="A87" t="s">
        <v>182</v>
      </c>
      <c r="B87" t="s">
        <v>150</v>
      </c>
      <c r="C87">
        <v>601</v>
      </c>
      <c r="D87" t="s">
        <v>146</v>
      </c>
      <c r="E87" t="s">
        <v>147</v>
      </c>
      <c r="F87" t="s">
        <v>145</v>
      </c>
      <c r="G87">
        <v>601</v>
      </c>
      <c r="H87"/>
      <c r="I87" s="2">
        <v>1120000</v>
      </c>
      <c r="J87" s="2">
        <v>0</v>
      </c>
      <c r="K87" t="s">
        <v>127</v>
      </c>
      <c r="L87" t="s">
        <v>128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Y87" s="3"/>
      <c r="Z87" s="3"/>
      <c r="AA87" s="3"/>
      <c r="AB87" s="3"/>
      <c r="AC87" s="3"/>
      <c r="AD87" s="3"/>
      <c r="AE87" s="3"/>
      <c r="AG87" s="3"/>
      <c r="AI87" s="3"/>
    </row>
    <row r="88" spans="1:35" x14ac:dyDescent="0.25">
      <c r="A88" t="s">
        <v>182</v>
      </c>
      <c r="B88" t="s">
        <v>150</v>
      </c>
      <c r="C88">
        <v>602</v>
      </c>
      <c r="D88" t="s">
        <v>146</v>
      </c>
      <c r="E88" t="s">
        <v>147</v>
      </c>
      <c r="F88" t="s">
        <v>145</v>
      </c>
      <c r="G88">
        <v>602</v>
      </c>
      <c r="H88"/>
      <c r="I88" s="2">
        <v>1120000</v>
      </c>
      <c r="J88" s="2">
        <v>0</v>
      </c>
      <c r="K88" t="s">
        <v>127</v>
      </c>
      <c r="L88" t="s">
        <v>128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Y88" s="3"/>
      <c r="Z88" s="3"/>
      <c r="AA88" s="3"/>
      <c r="AB88" s="3"/>
      <c r="AC88" s="3"/>
      <c r="AD88" s="3"/>
      <c r="AE88" s="3"/>
      <c r="AG88" s="3"/>
      <c r="AI88" s="3"/>
    </row>
    <row r="89" spans="1:35" x14ac:dyDescent="0.25">
      <c r="A89" t="s">
        <v>182</v>
      </c>
      <c r="B89" t="s">
        <v>150</v>
      </c>
      <c r="C89">
        <v>603</v>
      </c>
      <c r="D89" t="s">
        <v>146</v>
      </c>
      <c r="E89" t="s">
        <v>147</v>
      </c>
      <c r="F89" t="s">
        <v>145</v>
      </c>
      <c r="G89">
        <v>603</v>
      </c>
      <c r="H89"/>
      <c r="I89" s="2">
        <v>1120000</v>
      </c>
      <c r="J89" s="2">
        <v>0</v>
      </c>
      <c r="K89" t="s">
        <v>127</v>
      </c>
      <c r="L89" t="s">
        <v>128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Y89" s="3"/>
      <c r="Z89" s="3"/>
      <c r="AA89" s="3"/>
      <c r="AB89" s="3"/>
      <c r="AC89" s="3"/>
      <c r="AD89" s="3"/>
      <c r="AE89" s="3"/>
      <c r="AG89" s="3"/>
      <c r="AI89" s="3"/>
    </row>
    <row r="90" spans="1:35" x14ac:dyDescent="0.25">
      <c r="A90" t="s">
        <v>182</v>
      </c>
      <c r="B90" t="s">
        <v>150</v>
      </c>
      <c r="C90">
        <v>604</v>
      </c>
      <c r="D90" t="s">
        <v>146</v>
      </c>
      <c r="E90" t="s">
        <v>147</v>
      </c>
      <c r="F90" t="s">
        <v>145</v>
      </c>
      <c r="G90">
        <v>604</v>
      </c>
      <c r="H90"/>
      <c r="I90" s="2">
        <v>1120000</v>
      </c>
      <c r="J90" s="2">
        <v>0</v>
      </c>
      <c r="K90" t="s">
        <v>127</v>
      </c>
      <c r="L90" t="s">
        <v>128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Y90" s="3"/>
      <c r="Z90" s="3"/>
      <c r="AA90" s="3"/>
      <c r="AB90" s="3"/>
      <c r="AC90" s="3"/>
      <c r="AD90" s="3"/>
      <c r="AE90" s="3"/>
      <c r="AG90" s="3"/>
      <c r="AI90" s="3"/>
    </row>
    <row r="91" spans="1:35" x14ac:dyDescent="0.25">
      <c r="A91" t="s">
        <v>182</v>
      </c>
      <c r="B91" t="s">
        <v>150</v>
      </c>
      <c r="C91">
        <v>611</v>
      </c>
      <c r="D91" t="s">
        <v>146</v>
      </c>
      <c r="E91" t="s">
        <v>147</v>
      </c>
      <c r="F91" t="s">
        <v>145</v>
      </c>
      <c r="G91">
        <v>611</v>
      </c>
      <c r="H91"/>
      <c r="I91" s="2">
        <v>1120000</v>
      </c>
      <c r="J91" s="2">
        <v>0</v>
      </c>
      <c r="K91" t="s">
        <v>127</v>
      </c>
      <c r="L91" t="s">
        <v>128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Y91" s="3"/>
      <c r="Z91" s="3"/>
      <c r="AA91" s="3"/>
      <c r="AB91" s="3"/>
      <c r="AC91" s="3"/>
      <c r="AD91" s="3"/>
      <c r="AE91" s="3"/>
      <c r="AG91" s="3"/>
      <c r="AI91" s="3"/>
    </row>
    <row r="92" spans="1:35" x14ac:dyDescent="0.25">
      <c r="A92" t="s">
        <v>182</v>
      </c>
      <c r="B92" t="s">
        <v>150</v>
      </c>
      <c r="C92">
        <v>612</v>
      </c>
      <c r="D92" t="s">
        <v>146</v>
      </c>
      <c r="E92" t="s">
        <v>147</v>
      </c>
      <c r="F92" t="s">
        <v>145</v>
      </c>
      <c r="G92">
        <v>612</v>
      </c>
      <c r="H92"/>
      <c r="I92" s="2">
        <v>1120000</v>
      </c>
      <c r="J92" s="2">
        <v>0</v>
      </c>
      <c r="K92" t="s">
        <v>127</v>
      </c>
      <c r="L92" t="s">
        <v>128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Y92" s="3"/>
      <c r="Z92" s="3"/>
      <c r="AA92" s="3"/>
      <c r="AB92" s="3"/>
      <c r="AC92" s="3"/>
      <c r="AD92" s="3"/>
      <c r="AE92" s="3"/>
      <c r="AG92" s="3"/>
      <c r="AI92" s="3"/>
    </row>
    <row r="93" spans="1:35" x14ac:dyDescent="0.25">
      <c r="A93" t="s">
        <v>182</v>
      </c>
      <c r="B93" t="s">
        <v>150</v>
      </c>
      <c r="C93">
        <v>613</v>
      </c>
      <c r="D93" t="s">
        <v>146</v>
      </c>
      <c r="E93" t="s">
        <v>147</v>
      </c>
      <c r="F93" t="s">
        <v>145</v>
      </c>
      <c r="G93">
        <v>613</v>
      </c>
      <c r="H93"/>
      <c r="I93" s="2">
        <v>1120000</v>
      </c>
      <c r="J93" s="2">
        <v>0</v>
      </c>
      <c r="K93" t="s">
        <v>127</v>
      </c>
      <c r="L93" t="s">
        <v>128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Y93" s="3"/>
      <c r="Z93" s="3"/>
      <c r="AA93" s="3"/>
      <c r="AB93" s="3"/>
      <c r="AC93" s="3"/>
      <c r="AD93" s="3"/>
      <c r="AE93" s="3"/>
      <c r="AG93" s="3"/>
      <c r="AI93" s="3"/>
    </row>
    <row r="94" spans="1:35" x14ac:dyDescent="0.25">
      <c r="A94" t="s">
        <v>182</v>
      </c>
      <c r="B94" t="s">
        <v>150</v>
      </c>
      <c r="C94">
        <v>614</v>
      </c>
      <c r="D94" t="s">
        <v>146</v>
      </c>
      <c r="E94" t="s">
        <v>147</v>
      </c>
      <c r="F94" t="s">
        <v>145</v>
      </c>
      <c r="G94">
        <v>614</v>
      </c>
      <c r="H94"/>
      <c r="I94" s="2">
        <v>1120000</v>
      </c>
      <c r="J94" s="2">
        <v>0</v>
      </c>
      <c r="K94" t="s">
        <v>127</v>
      </c>
      <c r="L94" t="s">
        <v>128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Y94" s="3"/>
      <c r="Z94" s="3"/>
      <c r="AA94" s="3"/>
      <c r="AB94" s="3"/>
      <c r="AC94" s="3"/>
      <c r="AD94" s="3"/>
      <c r="AE94" s="3"/>
      <c r="AG94" s="3"/>
      <c r="AI94" s="3"/>
    </row>
    <row r="95" spans="1:35" x14ac:dyDescent="0.25">
      <c r="A95" t="s">
        <v>182</v>
      </c>
      <c r="B95" t="s">
        <v>150</v>
      </c>
      <c r="C95">
        <v>621</v>
      </c>
      <c r="D95" t="s">
        <v>146</v>
      </c>
      <c r="E95" t="s">
        <v>147</v>
      </c>
      <c r="F95" t="s">
        <v>145</v>
      </c>
      <c r="G95">
        <v>621</v>
      </c>
      <c r="H95"/>
      <c r="I95" s="2">
        <v>1120000</v>
      </c>
      <c r="J95" s="2">
        <v>0</v>
      </c>
      <c r="K95" t="s">
        <v>127</v>
      </c>
      <c r="L95" t="s">
        <v>128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Y95" s="3"/>
      <c r="Z95" s="3"/>
      <c r="AA95" s="3"/>
      <c r="AB95" s="3"/>
      <c r="AC95" s="3"/>
      <c r="AD95" s="3"/>
      <c r="AE95" s="3"/>
      <c r="AG95" s="3"/>
      <c r="AI95" s="3"/>
    </row>
    <row r="96" spans="1:35" x14ac:dyDescent="0.25">
      <c r="A96" t="s">
        <v>182</v>
      </c>
      <c r="B96" t="s">
        <v>150</v>
      </c>
      <c r="C96">
        <v>622</v>
      </c>
      <c r="D96" t="s">
        <v>146</v>
      </c>
      <c r="E96" t="s">
        <v>147</v>
      </c>
      <c r="F96" t="s">
        <v>145</v>
      </c>
      <c r="G96">
        <v>622</v>
      </c>
      <c r="H96"/>
      <c r="I96" s="2">
        <v>1120000</v>
      </c>
      <c r="J96" s="2">
        <v>0</v>
      </c>
      <c r="K96" t="s">
        <v>127</v>
      </c>
      <c r="L96" t="s">
        <v>128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Y96" s="3"/>
      <c r="Z96" s="3"/>
      <c r="AA96" s="3"/>
      <c r="AB96" s="3"/>
      <c r="AC96" s="3"/>
      <c r="AD96" s="3"/>
      <c r="AE96" s="3"/>
      <c r="AG96" s="3"/>
      <c r="AI96" s="3"/>
    </row>
    <row r="97" spans="1:12" x14ac:dyDescent="0.25">
      <c r="A97" s="1" t="s">
        <v>182</v>
      </c>
      <c r="B97" s="1" t="s">
        <v>150</v>
      </c>
      <c r="C97" s="1" t="s">
        <v>183</v>
      </c>
      <c r="D97" s="1" t="s">
        <v>146</v>
      </c>
      <c r="E97" s="1" t="s">
        <v>147</v>
      </c>
      <c r="F97" s="1" t="s">
        <v>145</v>
      </c>
      <c r="G97" s="1" t="s">
        <v>183</v>
      </c>
      <c r="I97" s="2">
        <v>1120000</v>
      </c>
      <c r="J97">
        <v>0</v>
      </c>
      <c r="K97" s="4" t="s">
        <v>127</v>
      </c>
      <c r="L97" s="1" t="s">
        <v>128</v>
      </c>
    </row>
    <row r="98" spans="1:12" x14ac:dyDescent="0.25">
      <c r="A98" s="1" t="s">
        <v>182</v>
      </c>
      <c r="B98" s="1" t="s">
        <v>150</v>
      </c>
      <c r="C98" s="1" t="s">
        <v>184</v>
      </c>
      <c r="D98" s="1" t="s">
        <v>146</v>
      </c>
      <c r="E98" s="1" t="s">
        <v>147</v>
      </c>
      <c r="F98" s="1" t="s">
        <v>145</v>
      </c>
      <c r="G98" s="1" t="s">
        <v>184</v>
      </c>
      <c r="I98" s="2">
        <v>1120000</v>
      </c>
      <c r="J98">
        <v>0</v>
      </c>
      <c r="K98" s="4" t="s">
        <v>127</v>
      </c>
      <c r="L98" s="1" t="s">
        <v>128</v>
      </c>
    </row>
    <row r="99" spans="1:12" x14ac:dyDescent="0.25">
      <c r="A99" s="1" t="s">
        <v>182</v>
      </c>
      <c r="B99" s="1" t="s">
        <v>150</v>
      </c>
      <c r="C99" s="1" t="s">
        <v>185</v>
      </c>
      <c r="D99" s="1" t="s">
        <v>146</v>
      </c>
      <c r="E99" s="1" t="s">
        <v>147</v>
      </c>
      <c r="F99" s="1" t="s">
        <v>161</v>
      </c>
      <c r="G99" s="1" t="s">
        <v>185</v>
      </c>
      <c r="I99" s="2">
        <v>1120000</v>
      </c>
      <c r="J99">
        <v>0</v>
      </c>
      <c r="K99" s="4" t="s">
        <v>127</v>
      </c>
      <c r="L99" s="1" t="s">
        <v>128</v>
      </c>
    </row>
    <row r="100" spans="1:12" x14ac:dyDescent="0.25">
      <c r="A100" s="1" t="s">
        <v>182</v>
      </c>
      <c r="B100" s="1" t="s">
        <v>150</v>
      </c>
      <c r="C100" s="1" t="s">
        <v>186</v>
      </c>
      <c r="D100" s="1" t="s">
        <v>146</v>
      </c>
      <c r="E100" s="1" t="s">
        <v>147</v>
      </c>
      <c r="F100" s="1" t="s">
        <v>161</v>
      </c>
      <c r="G100" s="1" t="s">
        <v>186</v>
      </c>
      <c r="I100" s="2">
        <v>1120000</v>
      </c>
      <c r="J100">
        <v>0</v>
      </c>
      <c r="K100" s="4" t="s">
        <v>127</v>
      </c>
      <c r="L100" s="1" t="s">
        <v>128</v>
      </c>
    </row>
    <row r="101" spans="1:12" x14ac:dyDescent="0.25">
      <c r="A101" s="1" t="s">
        <v>182</v>
      </c>
      <c r="B101" s="1" t="s">
        <v>150</v>
      </c>
      <c r="C101" s="1" t="s">
        <v>187</v>
      </c>
      <c r="D101" s="1" t="s">
        <v>146</v>
      </c>
      <c r="E101" s="1" t="s">
        <v>147</v>
      </c>
      <c r="F101" s="1" t="s">
        <v>161</v>
      </c>
      <c r="G101" s="1" t="s">
        <v>187</v>
      </c>
      <c r="I101" s="2">
        <v>1120000</v>
      </c>
      <c r="J101">
        <v>0</v>
      </c>
      <c r="K101" s="4" t="s">
        <v>127</v>
      </c>
      <c r="L101" s="1" t="s">
        <v>128</v>
      </c>
    </row>
    <row r="102" spans="1:12" x14ac:dyDescent="0.25">
      <c r="A102" s="1" t="s">
        <v>182</v>
      </c>
      <c r="B102" s="1" t="s">
        <v>150</v>
      </c>
      <c r="C102" s="1" t="s">
        <v>188</v>
      </c>
      <c r="D102" s="1" t="s">
        <v>146</v>
      </c>
      <c r="E102" s="1" t="s">
        <v>147</v>
      </c>
      <c r="F102" s="1" t="s">
        <v>161</v>
      </c>
      <c r="G102" s="1" t="s">
        <v>188</v>
      </c>
      <c r="I102" s="2">
        <v>1120000</v>
      </c>
      <c r="J102">
        <v>0</v>
      </c>
      <c r="K102" s="4" t="s">
        <v>127</v>
      </c>
      <c r="L102" s="1" t="s">
        <v>128</v>
      </c>
    </row>
    <row r="103" spans="1:12" x14ac:dyDescent="0.25">
      <c r="A103" s="1" t="s">
        <v>182</v>
      </c>
      <c r="B103" s="1" t="s">
        <v>150</v>
      </c>
      <c r="C103" s="1" t="s">
        <v>189</v>
      </c>
      <c r="D103" s="1" t="s">
        <v>146</v>
      </c>
      <c r="E103" s="1" t="s">
        <v>147</v>
      </c>
      <c r="F103" s="1" t="s">
        <v>145</v>
      </c>
      <c r="G103" s="1" t="s">
        <v>189</v>
      </c>
      <c r="I103" s="2">
        <v>1120000</v>
      </c>
      <c r="J103">
        <v>0</v>
      </c>
      <c r="K103" s="4" t="s">
        <v>127</v>
      </c>
      <c r="L103" s="1" t="s">
        <v>128</v>
      </c>
    </row>
    <row r="104" spans="1:12" x14ac:dyDescent="0.25">
      <c r="A104" s="1" t="s">
        <v>182</v>
      </c>
      <c r="B104" s="1" t="s">
        <v>150</v>
      </c>
      <c r="C104" s="1" t="s">
        <v>190</v>
      </c>
      <c r="D104" s="1" t="s">
        <v>146</v>
      </c>
      <c r="E104" s="1" t="s">
        <v>147</v>
      </c>
      <c r="F104" s="1" t="s">
        <v>145</v>
      </c>
      <c r="G104" s="1" t="s">
        <v>190</v>
      </c>
      <c r="I104" s="2">
        <v>1120000</v>
      </c>
      <c r="J104">
        <v>0</v>
      </c>
      <c r="K104" s="4" t="s">
        <v>127</v>
      </c>
      <c r="L104" s="1" t="s">
        <v>128</v>
      </c>
    </row>
    <row r="105" spans="1:12" x14ac:dyDescent="0.25">
      <c r="A105" s="1" t="s">
        <v>182</v>
      </c>
      <c r="B105" s="1" t="s">
        <v>150</v>
      </c>
      <c r="C105" s="1" t="s">
        <v>191</v>
      </c>
      <c r="D105" s="1" t="s">
        <v>146</v>
      </c>
      <c r="E105" s="1" t="s">
        <v>147</v>
      </c>
      <c r="F105" s="1" t="s">
        <v>145</v>
      </c>
      <c r="G105" s="1" t="s">
        <v>191</v>
      </c>
      <c r="I105" s="2">
        <v>1120000</v>
      </c>
      <c r="J105">
        <v>0</v>
      </c>
      <c r="K105" s="4" t="s">
        <v>127</v>
      </c>
      <c r="L105" s="1" t="s">
        <v>128</v>
      </c>
    </row>
    <row r="106" spans="1:12" x14ac:dyDescent="0.25">
      <c r="A106" s="1" t="s">
        <v>182</v>
      </c>
      <c r="B106" s="1" t="s">
        <v>150</v>
      </c>
      <c r="C106" s="1" t="s">
        <v>192</v>
      </c>
      <c r="D106" s="1" t="s">
        <v>146</v>
      </c>
      <c r="E106" s="1" t="s">
        <v>147</v>
      </c>
      <c r="F106" s="1" t="s">
        <v>145</v>
      </c>
      <c r="G106" s="1" t="s">
        <v>192</v>
      </c>
      <c r="I106" s="2">
        <v>1120000</v>
      </c>
      <c r="J106">
        <v>0</v>
      </c>
      <c r="K106" s="4" t="s">
        <v>127</v>
      </c>
      <c r="L106" s="1" t="s">
        <v>128</v>
      </c>
    </row>
    <row r="107" spans="1:12" x14ac:dyDescent="0.25">
      <c r="A107" s="1" t="s">
        <v>182</v>
      </c>
      <c r="B107" s="1" t="s">
        <v>150</v>
      </c>
      <c r="C107" s="1" t="s">
        <v>193</v>
      </c>
      <c r="D107" s="1" t="s">
        <v>146</v>
      </c>
      <c r="E107" s="1" t="s">
        <v>147</v>
      </c>
      <c r="F107" s="1" t="s">
        <v>145</v>
      </c>
      <c r="G107" s="1" t="s">
        <v>193</v>
      </c>
      <c r="I107" s="2">
        <v>1120000</v>
      </c>
      <c r="J107">
        <v>0</v>
      </c>
      <c r="K107" s="4" t="s">
        <v>127</v>
      </c>
      <c r="L107" s="1" t="s">
        <v>128</v>
      </c>
    </row>
    <row r="108" spans="1:12" x14ac:dyDescent="0.25">
      <c r="A108" s="1" t="s">
        <v>182</v>
      </c>
      <c r="B108" s="1" t="s">
        <v>150</v>
      </c>
      <c r="C108" s="1" t="s">
        <v>194</v>
      </c>
      <c r="D108" s="1" t="s">
        <v>146</v>
      </c>
      <c r="E108" s="1" t="s">
        <v>147</v>
      </c>
      <c r="F108" s="1" t="s">
        <v>145</v>
      </c>
      <c r="G108" s="1" t="s">
        <v>194</v>
      </c>
      <c r="I108" s="2">
        <v>1120000</v>
      </c>
      <c r="J108">
        <v>0</v>
      </c>
      <c r="K108" s="4" t="s">
        <v>127</v>
      </c>
      <c r="L108" s="1" t="s">
        <v>128</v>
      </c>
    </row>
    <row r="109" spans="1:12" x14ac:dyDescent="0.25">
      <c r="A109" s="1" t="s">
        <v>182</v>
      </c>
      <c r="B109" s="1" t="s">
        <v>150</v>
      </c>
      <c r="C109" s="1" t="s">
        <v>195</v>
      </c>
      <c r="D109" s="1" t="s">
        <v>146</v>
      </c>
      <c r="E109" s="1" t="s">
        <v>147</v>
      </c>
      <c r="F109" s="1" t="s">
        <v>145</v>
      </c>
      <c r="G109" s="1" t="s">
        <v>195</v>
      </c>
      <c r="I109" s="2">
        <v>1120000</v>
      </c>
      <c r="J109">
        <v>0</v>
      </c>
      <c r="K109" s="4" t="s">
        <v>127</v>
      </c>
      <c r="L109" s="1" t="s">
        <v>128</v>
      </c>
    </row>
    <row r="110" spans="1:12" x14ac:dyDescent="0.25">
      <c r="A110" s="1" t="s">
        <v>182</v>
      </c>
      <c r="B110" s="1" t="s">
        <v>150</v>
      </c>
      <c r="C110" s="1" t="s">
        <v>196</v>
      </c>
      <c r="D110" s="1" t="s">
        <v>146</v>
      </c>
      <c r="E110" s="1" t="s">
        <v>147</v>
      </c>
      <c r="F110" s="1" t="s">
        <v>145</v>
      </c>
      <c r="G110" s="1" t="s">
        <v>196</v>
      </c>
      <c r="I110" s="2">
        <v>1120000</v>
      </c>
      <c r="J110">
        <v>0</v>
      </c>
      <c r="K110" s="4" t="s">
        <v>127</v>
      </c>
      <c r="L110" s="1" t="s">
        <v>128</v>
      </c>
    </row>
    <row r="111" spans="1:12" x14ac:dyDescent="0.25">
      <c r="A111" s="1" t="s">
        <v>182</v>
      </c>
      <c r="B111" s="1" t="s">
        <v>150</v>
      </c>
      <c r="C111" s="1" t="s">
        <v>197</v>
      </c>
      <c r="D111" s="1" t="s">
        <v>146</v>
      </c>
      <c r="E111" s="1" t="s">
        <v>152</v>
      </c>
      <c r="F111" s="1" t="s">
        <v>153</v>
      </c>
      <c r="G111" s="1" t="s">
        <v>162</v>
      </c>
      <c r="H111" s="1" t="s">
        <v>197</v>
      </c>
      <c r="I111">
        <v>0</v>
      </c>
      <c r="J111" s="2">
        <v>1400000</v>
      </c>
      <c r="K111" s="4" t="s">
        <v>127</v>
      </c>
      <c r="L111" s="1" t="s">
        <v>128</v>
      </c>
    </row>
    <row r="112" spans="1:12" x14ac:dyDescent="0.25">
      <c r="A112" s="1" t="s">
        <v>182</v>
      </c>
      <c r="B112" s="1" t="s">
        <v>150</v>
      </c>
      <c r="C112" s="1" t="s">
        <v>198</v>
      </c>
      <c r="D112" s="1" t="s">
        <v>146</v>
      </c>
      <c r="E112" s="1" t="s">
        <v>152</v>
      </c>
      <c r="F112" s="1" t="s">
        <v>153</v>
      </c>
      <c r="G112" s="1" t="s">
        <v>162</v>
      </c>
      <c r="H112" s="1" t="s">
        <v>198</v>
      </c>
      <c r="I112">
        <v>0</v>
      </c>
      <c r="J112" s="2">
        <v>1400000</v>
      </c>
      <c r="K112" s="4" t="s">
        <v>127</v>
      </c>
      <c r="L112" s="1" t="s">
        <v>128</v>
      </c>
    </row>
    <row r="113" spans="1:12" x14ac:dyDescent="0.25">
      <c r="A113" s="1" t="s">
        <v>182</v>
      </c>
      <c r="B113" s="1" t="s">
        <v>150</v>
      </c>
      <c r="C113" s="1" t="s">
        <v>199</v>
      </c>
      <c r="D113" s="1" t="s">
        <v>146</v>
      </c>
      <c r="E113" s="1" t="s">
        <v>152</v>
      </c>
      <c r="F113" s="1" t="s">
        <v>153</v>
      </c>
      <c r="G113" s="1" t="s">
        <v>162</v>
      </c>
      <c r="H113" s="1" t="s">
        <v>199</v>
      </c>
      <c r="I113">
        <v>0</v>
      </c>
      <c r="J113" s="2">
        <v>1400000</v>
      </c>
      <c r="K113" s="4" t="s">
        <v>127</v>
      </c>
      <c r="L113" s="1" t="s">
        <v>128</v>
      </c>
    </row>
    <row r="114" spans="1:12" x14ac:dyDescent="0.25">
      <c r="A114" s="1" t="s">
        <v>182</v>
      </c>
      <c r="B114" s="1" t="s">
        <v>150</v>
      </c>
      <c r="C114" s="1" t="s">
        <v>200</v>
      </c>
      <c r="D114" s="1" t="s">
        <v>146</v>
      </c>
      <c r="E114" s="1" t="s">
        <v>152</v>
      </c>
      <c r="F114" s="1" t="s">
        <v>153</v>
      </c>
      <c r="G114" s="1" t="s">
        <v>162</v>
      </c>
      <c r="H114" s="1" t="s">
        <v>200</v>
      </c>
      <c r="I114">
        <v>0</v>
      </c>
      <c r="J114" s="2">
        <v>1400000</v>
      </c>
      <c r="K114" s="4" t="s">
        <v>127</v>
      </c>
      <c r="L114" s="1" t="s">
        <v>128</v>
      </c>
    </row>
    <row r="115" spans="1:12" x14ac:dyDescent="0.25">
      <c r="A115" s="1" t="s">
        <v>182</v>
      </c>
      <c r="B115" s="1" t="s">
        <v>150</v>
      </c>
      <c r="C115" s="1" t="s">
        <v>201</v>
      </c>
      <c r="D115" s="1" t="s">
        <v>146</v>
      </c>
      <c r="E115" s="1" t="s">
        <v>152</v>
      </c>
      <c r="F115" s="1" t="s">
        <v>153</v>
      </c>
      <c r="G115" s="1" t="s">
        <v>163</v>
      </c>
      <c r="H115" s="1" t="s">
        <v>201</v>
      </c>
      <c r="I115">
        <v>0</v>
      </c>
      <c r="J115" s="2">
        <v>9400000</v>
      </c>
      <c r="K115" s="4" t="s">
        <v>127</v>
      </c>
      <c r="L115" s="1" t="s">
        <v>128</v>
      </c>
    </row>
    <row r="116" spans="1:12" x14ac:dyDescent="0.25">
      <c r="A116" s="1" t="s">
        <v>182</v>
      </c>
      <c r="B116" s="1" t="s">
        <v>150</v>
      </c>
      <c r="C116" s="1" t="s">
        <v>202</v>
      </c>
      <c r="D116" s="1" t="s">
        <v>146</v>
      </c>
      <c r="E116" s="1" t="s">
        <v>152</v>
      </c>
      <c r="F116" s="1" t="s">
        <v>153</v>
      </c>
      <c r="G116" s="1" t="s">
        <v>151</v>
      </c>
      <c r="H116" s="1" t="s">
        <v>202</v>
      </c>
      <c r="I116">
        <v>0</v>
      </c>
      <c r="J116" s="2">
        <v>1400000</v>
      </c>
      <c r="K116" s="4" t="s">
        <v>127</v>
      </c>
      <c r="L116" s="1" t="s">
        <v>128</v>
      </c>
    </row>
    <row r="117" spans="1:12" x14ac:dyDescent="0.25">
      <c r="A117" s="1" t="s">
        <v>182</v>
      </c>
      <c r="B117" s="1" t="s">
        <v>150</v>
      </c>
      <c r="C117" s="1" t="s">
        <v>203</v>
      </c>
      <c r="D117" s="1" t="s">
        <v>146</v>
      </c>
      <c r="E117" s="1" t="s">
        <v>152</v>
      </c>
      <c r="F117" s="1" t="s">
        <v>153</v>
      </c>
      <c r="G117" s="1" t="s">
        <v>162</v>
      </c>
      <c r="H117" s="1" t="s">
        <v>203</v>
      </c>
      <c r="I117">
        <v>0</v>
      </c>
      <c r="J117" s="2">
        <v>1400000</v>
      </c>
      <c r="K117" s="4" t="s">
        <v>127</v>
      </c>
      <c r="L117" s="1" t="s">
        <v>128</v>
      </c>
    </row>
    <row r="118" spans="1:12" x14ac:dyDescent="0.25">
      <c r="A118" s="1" t="s">
        <v>182</v>
      </c>
      <c r="B118" s="1" t="s">
        <v>150</v>
      </c>
      <c r="C118" s="1" t="s">
        <v>204</v>
      </c>
      <c r="D118" s="1" t="s">
        <v>146</v>
      </c>
      <c r="E118" s="1" t="s">
        <v>152</v>
      </c>
      <c r="F118" s="1" t="s">
        <v>153</v>
      </c>
      <c r="G118" s="1" t="s">
        <v>162</v>
      </c>
      <c r="H118" s="1" t="s">
        <v>204</v>
      </c>
      <c r="I118">
        <v>0</v>
      </c>
      <c r="J118" s="2">
        <v>1400000</v>
      </c>
      <c r="K118" s="4" t="s">
        <v>127</v>
      </c>
      <c r="L118" s="1" t="s">
        <v>128</v>
      </c>
    </row>
    <row r="119" spans="1:12" x14ac:dyDescent="0.25">
      <c r="A119" s="1" t="s">
        <v>182</v>
      </c>
      <c r="B119" s="1" t="s">
        <v>150</v>
      </c>
      <c r="C119" s="1" t="s">
        <v>205</v>
      </c>
      <c r="D119" s="1" t="s">
        <v>146</v>
      </c>
      <c r="E119" s="1" t="s">
        <v>152</v>
      </c>
      <c r="F119" s="1" t="s">
        <v>153</v>
      </c>
      <c r="G119" s="1" t="s">
        <v>162</v>
      </c>
      <c r="H119" s="1" t="s">
        <v>205</v>
      </c>
      <c r="I119">
        <v>0</v>
      </c>
      <c r="J119" s="2">
        <v>1400000</v>
      </c>
      <c r="K119" s="4" t="s">
        <v>127</v>
      </c>
      <c r="L119" s="1" t="s">
        <v>128</v>
      </c>
    </row>
    <row r="120" spans="1:12" x14ac:dyDescent="0.25">
      <c r="A120" s="1" t="s">
        <v>182</v>
      </c>
      <c r="B120" s="1" t="s">
        <v>150</v>
      </c>
      <c r="C120" s="1" t="s">
        <v>206</v>
      </c>
      <c r="D120" s="1" t="s">
        <v>146</v>
      </c>
      <c r="E120" s="1" t="s">
        <v>152</v>
      </c>
      <c r="F120" s="1" t="s">
        <v>153</v>
      </c>
      <c r="G120" s="1" t="s">
        <v>162</v>
      </c>
      <c r="H120" s="1" t="s">
        <v>206</v>
      </c>
      <c r="I120">
        <v>0</v>
      </c>
      <c r="J120" s="2">
        <v>1400000</v>
      </c>
      <c r="K120" s="4" t="s">
        <v>127</v>
      </c>
      <c r="L120" s="1" t="s">
        <v>128</v>
      </c>
    </row>
    <row r="121" spans="1:12" x14ac:dyDescent="0.25">
      <c r="A121" s="1" t="s">
        <v>182</v>
      </c>
      <c r="B121" s="1" t="s">
        <v>150</v>
      </c>
      <c r="C121" s="1" t="s">
        <v>207</v>
      </c>
      <c r="D121" s="1" t="s">
        <v>146</v>
      </c>
      <c r="E121" s="1" t="s">
        <v>152</v>
      </c>
      <c r="F121" s="1" t="s">
        <v>153</v>
      </c>
      <c r="G121" s="1" t="s">
        <v>162</v>
      </c>
      <c r="H121" s="1" t="s">
        <v>207</v>
      </c>
      <c r="I121">
        <v>0</v>
      </c>
      <c r="J121" s="2">
        <v>1400000</v>
      </c>
      <c r="K121" s="4" t="s">
        <v>127</v>
      </c>
      <c r="L121" s="1" t="s">
        <v>128</v>
      </c>
    </row>
    <row r="122" spans="1:12" x14ac:dyDescent="0.25">
      <c r="A122" s="1" t="s">
        <v>182</v>
      </c>
      <c r="B122" s="1" t="s">
        <v>150</v>
      </c>
      <c r="C122" s="1" t="s">
        <v>208</v>
      </c>
      <c r="D122" s="1" t="s">
        <v>146</v>
      </c>
      <c r="E122" s="1" t="s">
        <v>152</v>
      </c>
      <c r="F122" s="1" t="s">
        <v>153</v>
      </c>
      <c r="G122" s="1" t="s">
        <v>162</v>
      </c>
      <c r="H122" s="1" t="s">
        <v>208</v>
      </c>
      <c r="I122">
        <v>0</v>
      </c>
      <c r="J122" s="2">
        <v>1400000</v>
      </c>
      <c r="K122" s="4" t="s">
        <v>127</v>
      </c>
      <c r="L122" s="1" t="s">
        <v>128</v>
      </c>
    </row>
    <row r="123" spans="1:12" x14ac:dyDescent="0.25">
      <c r="A123" s="1" t="s">
        <v>182</v>
      </c>
      <c r="B123" s="1" t="s">
        <v>150</v>
      </c>
      <c r="C123" s="1" t="s">
        <v>209</v>
      </c>
      <c r="D123" s="1" t="s">
        <v>146</v>
      </c>
      <c r="E123" s="1" t="s">
        <v>152</v>
      </c>
      <c r="F123" s="1" t="s">
        <v>153</v>
      </c>
      <c r="G123" s="1" t="s">
        <v>162</v>
      </c>
      <c r="H123" s="1" t="s">
        <v>209</v>
      </c>
      <c r="I123">
        <v>0</v>
      </c>
      <c r="J123" s="2">
        <v>1400000</v>
      </c>
      <c r="K123" s="4" t="s">
        <v>127</v>
      </c>
      <c r="L123" s="1" t="s">
        <v>128</v>
      </c>
    </row>
    <row r="124" spans="1:12" x14ac:dyDescent="0.25">
      <c r="A124" s="1" t="s">
        <v>182</v>
      </c>
      <c r="B124" s="1" t="s">
        <v>150</v>
      </c>
      <c r="C124" s="1" t="s">
        <v>124</v>
      </c>
      <c r="D124" s="1" t="s">
        <v>125</v>
      </c>
      <c r="E124" s="1" t="s">
        <v>126</v>
      </c>
      <c r="F124" s="1" t="s">
        <v>124</v>
      </c>
      <c r="I124" s="2">
        <v>15000</v>
      </c>
      <c r="J124">
        <v>0</v>
      </c>
      <c r="K124" s="4" t="s">
        <v>127</v>
      </c>
      <c r="L124" s="1" t="s">
        <v>166</v>
      </c>
    </row>
    <row r="125" spans="1:12" x14ac:dyDescent="0.25">
      <c r="A125" s="1" t="s">
        <v>182</v>
      </c>
      <c r="B125" s="1" t="s">
        <v>150</v>
      </c>
      <c r="C125" s="1" t="s">
        <v>154</v>
      </c>
      <c r="D125" s="1" t="s">
        <v>125</v>
      </c>
      <c r="E125" s="1" t="s">
        <v>126</v>
      </c>
      <c r="F125" s="1" t="s">
        <v>154</v>
      </c>
      <c r="I125">
        <v>0</v>
      </c>
      <c r="J125" s="2">
        <v>12000</v>
      </c>
      <c r="K125" s="4" t="s">
        <v>127</v>
      </c>
      <c r="L125" s="1" t="s">
        <v>166</v>
      </c>
    </row>
    <row r="126" spans="1:12" x14ac:dyDescent="0.25">
      <c r="A126" s="1" t="s">
        <v>182</v>
      </c>
      <c r="B126" s="1" t="s">
        <v>150</v>
      </c>
      <c r="C126" s="1" t="s">
        <v>155</v>
      </c>
      <c r="D126" s="1" t="s">
        <v>125</v>
      </c>
      <c r="E126" s="1" t="s">
        <v>156</v>
      </c>
      <c r="F126" s="1" t="s">
        <v>155</v>
      </c>
      <c r="I126" s="2">
        <v>420000</v>
      </c>
      <c r="J126">
        <v>0</v>
      </c>
      <c r="K126" s="4" t="s">
        <v>127</v>
      </c>
      <c r="L126" s="1" t="s">
        <v>166</v>
      </c>
    </row>
    <row r="127" spans="1:12" x14ac:dyDescent="0.25">
      <c r="A127" s="1" t="s">
        <v>182</v>
      </c>
      <c r="B127" s="1" t="s">
        <v>150</v>
      </c>
      <c r="C127" s="1" t="s">
        <v>158</v>
      </c>
      <c r="D127" s="1" t="s">
        <v>125</v>
      </c>
      <c r="E127" s="1" t="s">
        <v>159</v>
      </c>
      <c r="F127" s="1" t="s">
        <v>158</v>
      </c>
      <c r="I127" s="2">
        <v>50000</v>
      </c>
      <c r="J127">
        <v>0</v>
      </c>
      <c r="K127" s="4" t="s">
        <v>127</v>
      </c>
      <c r="L127" s="1" t="s">
        <v>166</v>
      </c>
    </row>
    <row r="128" spans="1:12" x14ac:dyDescent="0.25">
      <c r="A128" s="1" t="s">
        <v>182</v>
      </c>
      <c r="B128" s="1" t="s">
        <v>150</v>
      </c>
      <c r="C128" s="1" t="s">
        <v>160</v>
      </c>
      <c r="D128" s="1" t="s">
        <v>125</v>
      </c>
      <c r="E128" s="1" t="s">
        <v>159</v>
      </c>
      <c r="F128" s="1" t="s">
        <v>160</v>
      </c>
      <c r="I128">
        <v>0</v>
      </c>
      <c r="J128" s="2">
        <v>18000</v>
      </c>
      <c r="K128" s="4" t="s">
        <v>127</v>
      </c>
      <c r="L128" s="1" t="s">
        <v>166</v>
      </c>
    </row>
    <row r="129" spans="1:12" x14ac:dyDescent="0.25">
      <c r="A129" s="1" t="s">
        <v>171</v>
      </c>
      <c r="B129" s="1" t="s">
        <v>123</v>
      </c>
      <c r="C129" s="1" t="s">
        <v>210</v>
      </c>
      <c r="D129" s="1" t="s">
        <v>146</v>
      </c>
      <c r="E129" s="1" t="s">
        <v>147</v>
      </c>
      <c r="F129" s="1" t="s">
        <v>157</v>
      </c>
      <c r="G129" s="1" t="s">
        <v>210</v>
      </c>
      <c r="I129" s="2">
        <v>88000</v>
      </c>
      <c r="J129">
        <v>0</v>
      </c>
      <c r="K129" s="4" t="s">
        <v>165</v>
      </c>
      <c r="L129" s="1" t="s">
        <v>166</v>
      </c>
    </row>
    <row r="130" spans="1:12" x14ac:dyDescent="0.25">
      <c r="A130" s="1" t="s">
        <v>171</v>
      </c>
      <c r="B130" s="1" t="s">
        <v>123</v>
      </c>
      <c r="C130" s="1" t="s">
        <v>211</v>
      </c>
      <c r="D130" s="1" t="s">
        <v>146</v>
      </c>
      <c r="E130" s="1" t="s">
        <v>147</v>
      </c>
      <c r="F130" s="1" t="s">
        <v>145</v>
      </c>
      <c r="G130" s="1" t="s">
        <v>211</v>
      </c>
      <c r="I130" s="2">
        <v>2160000</v>
      </c>
      <c r="J130">
        <v>0</v>
      </c>
      <c r="K130" s="4" t="s">
        <v>165</v>
      </c>
      <c r="L130" s="1" t="s">
        <v>166</v>
      </c>
    </row>
    <row r="131" spans="1:12" x14ac:dyDescent="0.25">
      <c r="A131" s="1" t="s">
        <v>171</v>
      </c>
      <c r="B131" s="1" t="s">
        <v>123</v>
      </c>
      <c r="C131" s="1" t="s">
        <v>212</v>
      </c>
      <c r="D131" s="1" t="s">
        <v>146</v>
      </c>
      <c r="E131" s="1" t="s">
        <v>147</v>
      </c>
      <c r="F131" s="1" t="s">
        <v>145</v>
      </c>
      <c r="G131" s="1" t="s">
        <v>212</v>
      </c>
      <c r="I131" s="2">
        <v>2160000</v>
      </c>
      <c r="J131">
        <v>0</v>
      </c>
      <c r="K131" s="4" t="s">
        <v>165</v>
      </c>
      <c r="L131" s="1" t="s">
        <v>166</v>
      </c>
    </row>
    <row r="132" spans="1:12" x14ac:dyDescent="0.25">
      <c r="A132" s="1" t="s">
        <v>171</v>
      </c>
      <c r="B132" s="1" t="s">
        <v>123</v>
      </c>
      <c r="C132" s="1" t="s">
        <v>213</v>
      </c>
      <c r="D132" s="1" t="s">
        <v>146</v>
      </c>
      <c r="E132" s="1" t="s">
        <v>147</v>
      </c>
      <c r="F132" s="1" t="s">
        <v>145</v>
      </c>
      <c r="G132" s="1" t="s">
        <v>213</v>
      </c>
      <c r="I132" s="2">
        <v>2160000</v>
      </c>
      <c r="J132">
        <v>0</v>
      </c>
      <c r="K132" s="4" t="s">
        <v>165</v>
      </c>
      <c r="L132" s="1" t="s">
        <v>166</v>
      </c>
    </row>
    <row r="133" spans="1:12" x14ac:dyDescent="0.25">
      <c r="A133" s="1" t="s">
        <v>171</v>
      </c>
      <c r="B133" s="1" t="s">
        <v>123</v>
      </c>
      <c r="C133" s="1" t="s">
        <v>214</v>
      </c>
      <c r="D133" s="1" t="s">
        <v>146</v>
      </c>
      <c r="E133" s="1" t="s">
        <v>147</v>
      </c>
      <c r="F133" s="1" t="s">
        <v>145</v>
      </c>
      <c r="G133" s="1" t="s">
        <v>214</v>
      </c>
      <c r="I133" s="2">
        <v>2160000</v>
      </c>
      <c r="J133">
        <v>0</v>
      </c>
      <c r="K133" s="4" t="s">
        <v>165</v>
      </c>
      <c r="L133" s="1" t="s">
        <v>166</v>
      </c>
    </row>
    <row r="134" spans="1:12" x14ac:dyDescent="0.25">
      <c r="A134" s="1" t="s">
        <v>171</v>
      </c>
      <c r="B134" s="1" t="s">
        <v>123</v>
      </c>
      <c r="C134" s="1" t="s">
        <v>215</v>
      </c>
      <c r="D134" s="1" t="s">
        <v>146</v>
      </c>
      <c r="E134" s="1" t="s">
        <v>147</v>
      </c>
      <c r="F134" s="1" t="s">
        <v>145</v>
      </c>
      <c r="G134" s="1" t="s">
        <v>215</v>
      </c>
      <c r="I134" s="2">
        <v>2160000</v>
      </c>
      <c r="J134">
        <v>0</v>
      </c>
      <c r="K134" s="4" t="s">
        <v>165</v>
      </c>
      <c r="L134" s="1" t="s">
        <v>166</v>
      </c>
    </row>
    <row r="135" spans="1:12" x14ac:dyDescent="0.25">
      <c r="A135" s="1" t="s">
        <v>171</v>
      </c>
      <c r="B135" s="1" t="s">
        <v>123</v>
      </c>
      <c r="C135" s="1" t="s">
        <v>216</v>
      </c>
      <c r="D135" s="1" t="s">
        <v>146</v>
      </c>
      <c r="E135" s="1" t="s">
        <v>147</v>
      </c>
      <c r="F135" s="1" t="s">
        <v>145</v>
      </c>
      <c r="G135" s="1" t="s">
        <v>216</v>
      </c>
      <c r="I135" s="2">
        <v>2160000</v>
      </c>
      <c r="J135">
        <v>0</v>
      </c>
      <c r="K135" s="4" t="s">
        <v>165</v>
      </c>
      <c r="L135" s="1" t="s">
        <v>166</v>
      </c>
    </row>
    <row r="136" spans="1:12" x14ac:dyDescent="0.25">
      <c r="A136" s="1" t="s">
        <v>171</v>
      </c>
      <c r="B136" s="1" t="s">
        <v>123</v>
      </c>
      <c r="C136" s="1" t="s">
        <v>217</v>
      </c>
      <c r="D136" s="1" t="s">
        <v>146</v>
      </c>
      <c r="E136" s="1" t="s">
        <v>147</v>
      </c>
      <c r="F136" s="1" t="s">
        <v>145</v>
      </c>
      <c r="G136" s="1" t="s">
        <v>217</v>
      </c>
      <c r="I136" s="2">
        <v>2160000</v>
      </c>
      <c r="J136">
        <v>0</v>
      </c>
      <c r="K136" s="4" t="s">
        <v>165</v>
      </c>
      <c r="L136" s="1" t="s">
        <v>166</v>
      </c>
    </row>
    <row r="137" spans="1:12" x14ac:dyDescent="0.25">
      <c r="A137" s="1" t="s">
        <v>171</v>
      </c>
      <c r="B137" s="1" t="s">
        <v>123</v>
      </c>
      <c r="C137" s="1" t="s">
        <v>218</v>
      </c>
      <c r="D137" s="1" t="s">
        <v>146</v>
      </c>
      <c r="E137" s="1" t="s">
        <v>147</v>
      </c>
      <c r="F137" s="1" t="s">
        <v>145</v>
      </c>
      <c r="G137" s="1" t="s">
        <v>218</v>
      </c>
      <c r="I137" s="2">
        <v>2160000</v>
      </c>
      <c r="J137">
        <v>0</v>
      </c>
      <c r="K137" s="4" t="s">
        <v>165</v>
      </c>
      <c r="L137" s="1" t="s">
        <v>166</v>
      </c>
    </row>
    <row r="138" spans="1:12" x14ac:dyDescent="0.25">
      <c r="A138" s="1" t="s">
        <v>171</v>
      </c>
      <c r="B138" s="1" t="s">
        <v>123</v>
      </c>
      <c r="C138" s="1" t="s">
        <v>219</v>
      </c>
      <c r="D138" s="1" t="s">
        <v>146</v>
      </c>
      <c r="E138" s="1" t="s">
        <v>147</v>
      </c>
      <c r="F138" s="1" t="s">
        <v>145</v>
      </c>
      <c r="G138" s="1" t="s">
        <v>219</v>
      </c>
      <c r="I138" s="2">
        <v>2160000</v>
      </c>
      <c r="J138">
        <v>0</v>
      </c>
      <c r="K138" s="4" t="s">
        <v>165</v>
      </c>
      <c r="L138" s="1" t="s">
        <v>166</v>
      </c>
    </row>
    <row r="139" spans="1:12" x14ac:dyDescent="0.25">
      <c r="A139" s="1" t="s">
        <v>171</v>
      </c>
      <c r="B139" s="1" t="s">
        <v>123</v>
      </c>
      <c r="C139" s="1" t="s">
        <v>220</v>
      </c>
      <c r="D139" s="1" t="s">
        <v>146</v>
      </c>
      <c r="E139" s="1" t="s">
        <v>147</v>
      </c>
      <c r="F139" s="1" t="s">
        <v>145</v>
      </c>
      <c r="G139" s="1" t="s">
        <v>220</v>
      </c>
      <c r="I139" s="2">
        <v>2160000</v>
      </c>
      <c r="J139">
        <v>0</v>
      </c>
      <c r="K139" s="4" t="s">
        <v>165</v>
      </c>
      <c r="L139" s="1" t="s">
        <v>166</v>
      </c>
    </row>
    <row r="140" spans="1:12" x14ac:dyDescent="0.25">
      <c r="A140" s="1" t="s">
        <v>171</v>
      </c>
      <c r="B140" s="1" t="s">
        <v>123</v>
      </c>
      <c r="C140" s="1" t="s">
        <v>221</v>
      </c>
      <c r="D140" s="1" t="s">
        <v>146</v>
      </c>
      <c r="E140" s="1" t="s">
        <v>147</v>
      </c>
      <c r="F140" s="1" t="s">
        <v>145</v>
      </c>
      <c r="G140" s="1" t="s">
        <v>221</v>
      </c>
      <c r="I140" s="2">
        <v>2160000</v>
      </c>
      <c r="J140">
        <v>0</v>
      </c>
      <c r="K140" s="4" t="s">
        <v>165</v>
      </c>
      <c r="L140" s="1" t="s">
        <v>166</v>
      </c>
    </row>
    <row r="141" spans="1:12" x14ac:dyDescent="0.25">
      <c r="A141" s="1" t="s">
        <v>171</v>
      </c>
      <c r="B141" s="1" t="s">
        <v>123</v>
      </c>
      <c r="C141" s="1" t="s">
        <v>222</v>
      </c>
      <c r="D141" s="1" t="s">
        <v>146</v>
      </c>
      <c r="E141" s="1" t="s">
        <v>147</v>
      </c>
      <c r="F141" s="1" t="s">
        <v>145</v>
      </c>
      <c r="G141" s="1" t="s">
        <v>222</v>
      </c>
      <c r="I141" s="2">
        <v>2160000</v>
      </c>
      <c r="J141">
        <v>0</v>
      </c>
      <c r="K141" s="4" t="s">
        <v>165</v>
      </c>
      <c r="L141" s="1" t="s">
        <v>166</v>
      </c>
    </row>
    <row r="142" spans="1:12" x14ac:dyDescent="0.25">
      <c r="A142" s="1" t="s">
        <v>171</v>
      </c>
      <c r="B142" s="1" t="s">
        <v>123</v>
      </c>
      <c r="C142" s="1" t="s">
        <v>223</v>
      </c>
      <c r="D142" s="1" t="s">
        <v>146</v>
      </c>
      <c r="E142" s="1" t="s">
        <v>147</v>
      </c>
      <c r="F142" s="1" t="s">
        <v>145</v>
      </c>
      <c r="G142" s="1" t="s">
        <v>223</v>
      </c>
      <c r="I142" s="2">
        <v>2160000</v>
      </c>
      <c r="J142">
        <v>0</v>
      </c>
      <c r="K142" s="4" t="s">
        <v>165</v>
      </c>
      <c r="L142" s="1" t="s">
        <v>166</v>
      </c>
    </row>
    <row r="143" spans="1:12" x14ac:dyDescent="0.25">
      <c r="A143" s="1" t="s">
        <v>171</v>
      </c>
      <c r="B143" s="1" t="s">
        <v>123</v>
      </c>
      <c r="C143" s="1" t="s">
        <v>224</v>
      </c>
      <c r="D143" s="1" t="s">
        <v>146</v>
      </c>
      <c r="E143" s="1" t="s">
        <v>147</v>
      </c>
      <c r="F143" s="1" t="s">
        <v>145</v>
      </c>
      <c r="G143" s="1" t="s">
        <v>224</v>
      </c>
      <c r="I143" s="2">
        <v>2160000</v>
      </c>
      <c r="J143">
        <v>0</v>
      </c>
      <c r="K143" s="4" t="s">
        <v>165</v>
      </c>
      <c r="L143" s="1" t="s">
        <v>166</v>
      </c>
    </row>
    <row r="144" spans="1:12" x14ac:dyDescent="0.25">
      <c r="A144" s="1" t="s">
        <v>171</v>
      </c>
      <c r="B144" s="1" t="s">
        <v>123</v>
      </c>
      <c r="C144" s="1" t="s">
        <v>225</v>
      </c>
      <c r="D144" s="1" t="s">
        <v>146</v>
      </c>
      <c r="E144" s="1" t="s">
        <v>147</v>
      </c>
      <c r="F144" s="1" t="s">
        <v>145</v>
      </c>
      <c r="G144" s="1" t="s">
        <v>225</v>
      </c>
      <c r="I144" s="2">
        <v>2160000</v>
      </c>
      <c r="J144">
        <v>0</v>
      </c>
      <c r="K144" s="4" t="s">
        <v>165</v>
      </c>
      <c r="L144" s="1" t="s">
        <v>166</v>
      </c>
    </row>
    <row r="145" spans="1:12" x14ac:dyDescent="0.25">
      <c r="A145" s="1" t="s">
        <v>171</v>
      </c>
      <c r="B145" s="1" t="s">
        <v>123</v>
      </c>
      <c r="C145" s="1" t="s">
        <v>226</v>
      </c>
      <c r="D145" s="1" t="s">
        <v>146</v>
      </c>
      <c r="E145" s="1" t="s">
        <v>147</v>
      </c>
      <c r="F145" s="1" t="s">
        <v>145</v>
      </c>
      <c r="G145" s="1" t="s">
        <v>226</v>
      </c>
      <c r="I145" s="2">
        <v>2160000</v>
      </c>
      <c r="J145">
        <v>0</v>
      </c>
      <c r="K145" s="4" t="s">
        <v>165</v>
      </c>
      <c r="L145" s="1" t="s">
        <v>166</v>
      </c>
    </row>
    <row r="146" spans="1:12" x14ac:dyDescent="0.25">
      <c r="A146" s="1" t="s">
        <v>171</v>
      </c>
      <c r="B146" s="1" t="s">
        <v>123</v>
      </c>
      <c r="C146" s="1" t="s">
        <v>227</v>
      </c>
      <c r="D146" s="1" t="s">
        <v>146</v>
      </c>
      <c r="E146" s="1" t="s">
        <v>147</v>
      </c>
      <c r="F146" s="1" t="s">
        <v>145</v>
      </c>
      <c r="G146" s="1" t="s">
        <v>227</v>
      </c>
      <c r="I146" s="2">
        <v>2160000</v>
      </c>
      <c r="J146">
        <v>0</v>
      </c>
      <c r="K146" s="4" t="s">
        <v>165</v>
      </c>
      <c r="L146" s="1" t="s">
        <v>166</v>
      </c>
    </row>
    <row r="147" spans="1:12" x14ac:dyDescent="0.25">
      <c r="A147" s="1" t="s">
        <v>171</v>
      </c>
      <c r="B147" s="1" t="s">
        <v>123</v>
      </c>
      <c r="C147" s="1" t="s">
        <v>228</v>
      </c>
      <c r="D147" s="1" t="s">
        <v>146</v>
      </c>
      <c r="E147" s="1" t="s">
        <v>147</v>
      </c>
      <c r="F147" s="1" t="s">
        <v>161</v>
      </c>
      <c r="G147" s="1" t="s">
        <v>228</v>
      </c>
      <c r="I147" s="2">
        <v>2160000</v>
      </c>
      <c r="J147">
        <v>0</v>
      </c>
      <c r="K147" s="4" t="s">
        <v>165</v>
      </c>
      <c r="L147" s="1" t="s">
        <v>166</v>
      </c>
    </row>
    <row r="148" spans="1:12" x14ac:dyDescent="0.25">
      <c r="A148" s="1" t="s">
        <v>171</v>
      </c>
      <c r="B148" s="1" t="s">
        <v>123</v>
      </c>
      <c r="C148" s="1" t="s">
        <v>229</v>
      </c>
      <c r="D148" s="1" t="s">
        <v>146</v>
      </c>
      <c r="E148" s="1" t="s">
        <v>147</v>
      </c>
      <c r="F148" s="1" t="s">
        <v>161</v>
      </c>
      <c r="G148" s="1" t="s">
        <v>229</v>
      </c>
      <c r="I148" s="2">
        <v>2160000</v>
      </c>
      <c r="J148">
        <v>0</v>
      </c>
      <c r="K148" s="4" t="s">
        <v>165</v>
      </c>
      <c r="L148" s="1" t="s">
        <v>166</v>
      </c>
    </row>
    <row r="149" spans="1:12" x14ac:dyDescent="0.25">
      <c r="A149" s="1" t="s">
        <v>171</v>
      </c>
      <c r="B149" s="1" t="s">
        <v>123</v>
      </c>
      <c r="C149" s="1" t="s">
        <v>230</v>
      </c>
      <c r="D149" s="1" t="s">
        <v>146</v>
      </c>
      <c r="E149" s="1" t="s">
        <v>147</v>
      </c>
      <c r="F149" s="1" t="s">
        <v>161</v>
      </c>
      <c r="G149" s="1" t="s">
        <v>230</v>
      </c>
      <c r="I149" s="2">
        <v>2160000</v>
      </c>
      <c r="J149">
        <v>0</v>
      </c>
      <c r="K149" s="4" t="s">
        <v>165</v>
      </c>
      <c r="L149" s="1" t="s">
        <v>166</v>
      </c>
    </row>
    <row r="150" spans="1:12" x14ac:dyDescent="0.25">
      <c r="A150" s="1" t="s">
        <v>171</v>
      </c>
      <c r="B150" s="1" t="s">
        <v>123</v>
      </c>
      <c r="C150" s="1" t="s">
        <v>231</v>
      </c>
      <c r="D150" s="1" t="s">
        <v>146</v>
      </c>
      <c r="E150" s="1" t="s">
        <v>147</v>
      </c>
      <c r="F150" s="1" t="s">
        <v>161</v>
      </c>
      <c r="G150" s="1" t="s">
        <v>231</v>
      </c>
      <c r="I150" s="2">
        <v>2160000</v>
      </c>
      <c r="J150">
        <v>0</v>
      </c>
      <c r="K150" s="4" t="s">
        <v>165</v>
      </c>
      <c r="L150" s="1" t="s">
        <v>166</v>
      </c>
    </row>
    <row r="151" spans="1:12" x14ac:dyDescent="0.25">
      <c r="A151" s="1" t="s">
        <v>171</v>
      </c>
      <c r="B151" s="1" t="s">
        <v>123</v>
      </c>
      <c r="C151" s="1" t="s">
        <v>232</v>
      </c>
      <c r="D151" s="1" t="s">
        <v>146</v>
      </c>
      <c r="E151" s="1" t="s">
        <v>147</v>
      </c>
      <c r="F151" s="1" t="s">
        <v>145</v>
      </c>
      <c r="G151" s="1" t="s">
        <v>232</v>
      </c>
      <c r="I151" s="2">
        <v>2160000</v>
      </c>
      <c r="J151">
        <v>0</v>
      </c>
      <c r="K151" s="4" t="s">
        <v>165</v>
      </c>
      <c r="L151" s="1" t="s">
        <v>166</v>
      </c>
    </row>
    <row r="152" spans="1:12" x14ac:dyDescent="0.25">
      <c r="A152" s="1" t="s">
        <v>171</v>
      </c>
      <c r="B152" s="1" t="s">
        <v>123</v>
      </c>
      <c r="C152" s="1" t="s">
        <v>233</v>
      </c>
      <c r="D152" s="1" t="s">
        <v>146</v>
      </c>
      <c r="E152" s="1" t="s">
        <v>147</v>
      </c>
      <c r="F152" s="1" t="s">
        <v>169</v>
      </c>
      <c r="G152" s="1" t="s">
        <v>233</v>
      </c>
      <c r="I152" s="2">
        <v>2160000</v>
      </c>
      <c r="J152">
        <v>0</v>
      </c>
      <c r="K152" s="4" t="s">
        <v>165</v>
      </c>
      <c r="L152" s="1" t="s">
        <v>166</v>
      </c>
    </row>
    <row r="153" spans="1:12" x14ac:dyDescent="0.25">
      <c r="A153" s="1" t="s">
        <v>171</v>
      </c>
      <c r="B153" s="1" t="s">
        <v>123</v>
      </c>
      <c r="C153" s="1" t="s">
        <v>234</v>
      </c>
      <c r="D153" s="1" t="s">
        <v>146</v>
      </c>
      <c r="E153" s="1" t="s">
        <v>147</v>
      </c>
      <c r="F153" s="1" t="s">
        <v>169</v>
      </c>
      <c r="G153" s="1" t="s">
        <v>234</v>
      </c>
      <c r="I153" s="2">
        <v>2160000</v>
      </c>
      <c r="J153">
        <v>0</v>
      </c>
      <c r="K153" s="4" t="s">
        <v>165</v>
      </c>
      <c r="L153" s="1" t="s">
        <v>166</v>
      </c>
    </row>
    <row r="154" spans="1:12" x14ac:dyDescent="0.25">
      <c r="A154" s="1" t="s">
        <v>171</v>
      </c>
      <c r="B154" s="1" t="s">
        <v>123</v>
      </c>
      <c r="C154" s="1" t="s">
        <v>235</v>
      </c>
      <c r="D154" s="1" t="s">
        <v>146</v>
      </c>
      <c r="E154" s="1" t="s">
        <v>147</v>
      </c>
      <c r="F154" s="1" t="s">
        <v>145</v>
      </c>
      <c r="G154" s="1" t="s">
        <v>235</v>
      </c>
      <c r="I154" s="2">
        <v>2160000</v>
      </c>
      <c r="J154">
        <v>0</v>
      </c>
      <c r="K154" s="4" t="s">
        <v>165</v>
      </c>
      <c r="L154" s="1" t="s">
        <v>166</v>
      </c>
    </row>
    <row r="155" spans="1:12" x14ac:dyDescent="0.25">
      <c r="A155" s="1" t="s">
        <v>171</v>
      </c>
      <c r="B155" s="1" t="s">
        <v>123</v>
      </c>
      <c r="C155" s="1" t="s">
        <v>236</v>
      </c>
      <c r="D155" s="1" t="s">
        <v>146</v>
      </c>
      <c r="E155" s="1" t="s">
        <v>147</v>
      </c>
      <c r="F155" s="1" t="s">
        <v>145</v>
      </c>
      <c r="G155" s="1" t="s">
        <v>236</v>
      </c>
      <c r="I155" s="2">
        <v>2160000</v>
      </c>
      <c r="J155">
        <v>0</v>
      </c>
      <c r="K155" s="4" t="s">
        <v>165</v>
      </c>
      <c r="L155" s="1" t="s">
        <v>166</v>
      </c>
    </row>
    <row r="156" spans="1:12" x14ac:dyDescent="0.25">
      <c r="A156" s="1" t="s">
        <v>171</v>
      </c>
      <c r="B156" s="1" t="s">
        <v>123</v>
      </c>
      <c r="C156" s="1" t="s">
        <v>237</v>
      </c>
      <c r="D156" s="1" t="s">
        <v>146</v>
      </c>
      <c r="E156" s="1" t="s">
        <v>147</v>
      </c>
      <c r="F156" s="1" t="s">
        <v>145</v>
      </c>
      <c r="G156" s="1" t="s">
        <v>237</v>
      </c>
      <c r="I156" s="2">
        <v>2160000</v>
      </c>
      <c r="J156">
        <v>0</v>
      </c>
      <c r="K156" s="4" t="s">
        <v>165</v>
      </c>
      <c r="L156" s="1" t="s">
        <v>166</v>
      </c>
    </row>
    <row r="157" spans="1:12" x14ac:dyDescent="0.25">
      <c r="A157" s="1" t="s">
        <v>171</v>
      </c>
      <c r="B157" s="1" t="s">
        <v>123</v>
      </c>
      <c r="C157" s="1" t="s">
        <v>238</v>
      </c>
      <c r="D157" s="1" t="s">
        <v>146</v>
      </c>
      <c r="E157" s="1" t="s">
        <v>147</v>
      </c>
      <c r="F157" s="1" t="s">
        <v>145</v>
      </c>
      <c r="G157" s="1" t="s">
        <v>238</v>
      </c>
      <c r="I157" s="2">
        <v>2160000</v>
      </c>
      <c r="J157">
        <v>0</v>
      </c>
      <c r="K157" s="4" t="s">
        <v>165</v>
      </c>
      <c r="L157" s="1" t="s">
        <v>166</v>
      </c>
    </row>
    <row r="158" spans="1:12" x14ac:dyDescent="0.25">
      <c r="A158" s="1" t="s">
        <v>171</v>
      </c>
      <c r="B158" s="1" t="s">
        <v>123</v>
      </c>
      <c r="C158" s="1" t="s">
        <v>239</v>
      </c>
      <c r="D158" s="1" t="s">
        <v>146</v>
      </c>
      <c r="E158" s="1" t="s">
        <v>147</v>
      </c>
      <c r="F158" s="1" t="s">
        <v>145</v>
      </c>
      <c r="G158" s="1" t="s">
        <v>239</v>
      </c>
      <c r="I158" s="2">
        <v>2160000</v>
      </c>
      <c r="J158">
        <v>0</v>
      </c>
      <c r="K158" s="4" t="s">
        <v>165</v>
      </c>
      <c r="L158" s="1" t="s">
        <v>166</v>
      </c>
    </row>
    <row r="159" spans="1:12" x14ac:dyDescent="0.25">
      <c r="A159" s="1" t="s">
        <v>171</v>
      </c>
      <c r="B159" s="1" t="s">
        <v>123</v>
      </c>
      <c r="C159" s="1" t="s">
        <v>240</v>
      </c>
      <c r="D159" s="1" t="s">
        <v>146</v>
      </c>
      <c r="E159" s="1" t="s">
        <v>147</v>
      </c>
      <c r="F159" s="1" t="s">
        <v>145</v>
      </c>
      <c r="G159" s="1" t="s">
        <v>240</v>
      </c>
      <c r="I159" s="2">
        <v>2160000</v>
      </c>
      <c r="J159">
        <v>0</v>
      </c>
      <c r="K159" s="4" t="s">
        <v>165</v>
      </c>
      <c r="L159" s="1" t="s">
        <v>166</v>
      </c>
    </row>
    <row r="160" spans="1:12" x14ac:dyDescent="0.25">
      <c r="A160" s="1" t="s">
        <v>171</v>
      </c>
      <c r="B160" s="1" t="s">
        <v>123</v>
      </c>
      <c r="C160" s="1" t="s">
        <v>241</v>
      </c>
      <c r="D160" s="1" t="s">
        <v>146</v>
      </c>
      <c r="E160" s="1" t="s">
        <v>147</v>
      </c>
      <c r="F160" s="1" t="s">
        <v>145</v>
      </c>
      <c r="G160" s="1" t="s">
        <v>241</v>
      </c>
      <c r="I160" s="2">
        <v>2160000</v>
      </c>
      <c r="J160">
        <v>0</v>
      </c>
      <c r="K160" s="4" t="s">
        <v>165</v>
      </c>
      <c r="L160" s="1" t="s">
        <v>166</v>
      </c>
    </row>
    <row r="161" spans="1:12" x14ac:dyDescent="0.25">
      <c r="A161" s="1" t="s">
        <v>171</v>
      </c>
      <c r="B161" s="1" t="s">
        <v>123</v>
      </c>
      <c r="C161" s="1" t="s">
        <v>242</v>
      </c>
      <c r="D161" s="1" t="s">
        <v>146</v>
      </c>
      <c r="E161" s="1" t="s">
        <v>147</v>
      </c>
      <c r="F161" s="1" t="s">
        <v>145</v>
      </c>
      <c r="G161" s="1" t="s">
        <v>242</v>
      </c>
      <c r="I161" s="2">
        <v>2160000</v>
      </c>
      <c r="J161">
        <v>0</v>
      </c>
      <c r="K161" s="4" t="s">
        <v>165</v>
      </c>
      <c r="L161" s="1" t="s">
        <v>166</v>
      </c>
    </row>
    <row r="162" spans="1:12" x14ac:dyDescent="0.25">
      <c r="A162" s="1" t="s">
        <v>171</v>
      </c>
      <c r="B162" s="1" t="s">
        <v>123</v>
      </c>
      <c r="C162" s="1" t="s">
        <v>243</v>
      </c>
      <c r="D162" s="1" t="s">
        <v>146</v>
      </c>
      <c r="E162" s="1" t="s">
        <v>147</v>
      </c>
      <c r="F162" s="1" t="s">
        <v>145</v>
      </c>
      <c r="G162" s="1" t="s">
        <v>243</v>
      </c>
      <c r="I162" s="2">
        <v>2160000</v>
      </c>
      <c r="J162">
        <v>0</v>
      </c>
      <c r="K162" s="4" t="s">
        <v>165</v>
      </c>
      <c r="L162" s="1" t="s">
        <v>166</v>
      </c>
    </row>
    <row r="163" spans="1:12" x14ac:dyDescent="0.25">
      <c r="A163" s="1" t="s">
        <v>171</v>
      </c>
      <c r="B163" s="1" t="s">
        <v>123</v>
      </c>
      <c r="C163" s="1" t="s">
        <v>244</v>
      </c>
      <c r="D163" s="1" t="s">
        <v>146</v>
      </c>
      <c r="E163" s="1" t="s">
        <v>147</v>
      </c>
      <c r="F163" s="1" t="s">
        <v>145</v>
      </c>
      <c r="G163" s="1" t="s">
        <v>244</v>
      </c>
      <c r="I163" s="2">
        <v>2160000</v>
      </c>
      <c r="J163">
        <v>0</v>
      </c>
      <c r="K163" s="4" t="s">
        <v>165</v>
      </c>
      <c r="L163" s="1" t="s">
        <v>166</v>
      </c>
    </row>
    <row r="164" spans="1:12" x14ac:dyDescent="0.25">
      <c r="A164" s="1" t="s">
        <v>171</v>
      </c>
      <c r="B164" s="1" t="s">
        <v>123</v>
      </c>
      <c r="C164" s="1" t="s">
        <v>245</v>
      </c>
      <c r="D164" s="1" t="s">
        <v>146</v>
      </c>
      <c r="E164" s="1" t="s">
        <v>152</v>
      </c>
      <c r="F164" s="1" t="s">
        <v>153</v>
      </c>
      <c r="G164" s="1" t="s">
        <v>162</v>
      </c>
      <c r="H164" s="1" t="s">
        <v>245</v>
      </c>
      <c r="I164">
        <v>0</v>
      </c>
      <c r="J164" s="2">
        <v>2700000</v>
      </c>
      <c r="K164" s="4" t="s">
        <v>165</v>
      </c>
      <c r="L164" s="1" t="s">
        <v>166</v>
      </c>
    </row>
    <row r="165" spans="1:12" x14ac:dyDescent="0.25">
      <c r="A165" s="1" t="s">
        <v>171</v>
      </c>
      <c r="B165" s="1" t="s">
        <v>123</v>
      </c>
      <c r="C165" s="1" t="s">
        <v>246</v>
      </c>
      <c r="D165" s="1" t="s">
        <v>146</v>
      </c>
      <c r="E165" s="1" t="s">
        <v>152</v>
      </c>
      <c r="F165" s="1" t="s">
        <v>153</v>
      </c>
      <c r="G165" s="1" t="s">
        <v>162</v>
      </c>
      <c r="H165" s="1" t="s">
        <v>246</v>
      </c>
      <c r="I165">
        <v>0</v>
      </c>
      <c r="J165" s="2">
        <v>2700000</v>
      </c>
      <c r="K165" s="4" t="s">
        <v>165</v>
      </c>
      <c r="L165" s="1" t="s">
        <v>166</v>
      </c>
    </row>
    <row r="166" spans="1:12" x14ac:dyDescent="0.25">
      <c r="A166" s="1" t="s">
        <v>171</v>
      </c>
      <c r="B166" s="1" t="s">
        <v>123</v>
      </c>
      <c r="C166" s="1" t="s">
        <v>247</v>
      </c>
      <c r="D166" s="1" t="s">
        <v>146</v>
      </c>
      <c r="E166" s="1" t="s">
        <v>152</v>
      </c>
      <c r="F166" s="1" t="s">
        <v>153</v>
      </c>
      <c r="G166" s="1" t="s">
        <v>162</v>
      </c>
      <c r="H166" s="1" t="s">
        <v>247</v>
      </c>
      <c r="I166">
        <v>0</v>
      </c>
      <c r="J166" s="2">
        <v>2700000</v>
      </c>
      <c r="K166" s="4" t="s">
        <v>165</v>
      </c>
      <c r="L166" s="1" t="s">
        <v>166</v>
      </c>
    </row>
    <row r="167" spans="1:12" x14ac:dyDescent="0.25">
      <c r="A167" s="1" t="s">
        <v>171</v>
      </c>
      <c r="B167" s="1" t="s">
        <v>123</v>
      </c>
      <c r="C167" s="1" t="s">
        <v>248</v>
      </c>
      <c r="D167" s="1" t="s">
        <v>146</v>
      </c>
      <c r="E167" s="1" t="s">
        <v>152</v>
      </c>
      <c r="F167" s="1" t="s">
        <v>153</v>
      </c>
      <c r="G167" s="1" t="s">
        <v>162</v>
      </c>
      <c r="H167" s="1" t="s">
        <v>248</v>
      </c>
      <c r="I167">
        <v>0</v>
      </c>
      <c r="J167" s="2">
        <v>2700000</v>
      </c>
      <c r="K167" s="4" t="s">
        <v>165</v>
      </c>
      <c r="L167" s="1" t="s">
        <v>166</v>
      </c>
    </row>
    <row r="168" spans="1:12" x14ac:dyDescent="0.25">
      <c r="A168" s="1" t="s">
        <v>171</v>
      </c>
      <c r="B168" s="1" t="s">
        <v>123</v>
      </c>
      <c r="C168" s="1" t="s">
        <v>249</v>
      </c>
      <c r="D168" s="1" t="s">
        <v>146</v>
      </c>
      <c r="E168" s="1" t="s">
        <v>152</v>
      </c>
      <c r="F168" s="1" t="s">
        <v>153</v>
      </c>
      <c r="G168" s="1" t="s">
        <v>162</v>
      </c>
      <c r="H168" s="1" t="s">
        <v>249</v>
      </c>
      <c r="I168">
        <v>0</v>
      </c>
      <c r="J168" s="2">
        <v>2700000</v>
      </c>
      <c r="K168" s="4" t="s">
        <v>165</v>
      </c>
      <c r="L168" s="1" t="s">
        <v>166</v>
      </c>
    </row>
    <row r="169" spans="1:12" x14ac:dyDescent="0.25">
      <c r="A169" s="1" t="s">
        <v>171</v>
      </c>
      <c r="B169" s="1" t="s">
        <v>123</v>
      </c>
      <c r="C169" s="1" t="s">
        <v>250</v>
      </c>
      <c r="D169" s="1" t="s">
        <v>146</v>
      </c>
      <c r="E169" s="1" t="s">
        <v>152</v>
      </c>
      <c r="F169" s="1" t="s">
        <v>153</v>
      </c>
      <c r="G169" s="1" t="s">
        <v>162</v>
      </c>
      <c r="H169" s="1" t="s">
        <v>250</v>
      </c>
      <c r="I169">
        <v>0</v>
      </c>
      <c r="J169" s="2">
        <v>2700000</v>
      </c>
      <c r="K169" s="4" t="s">
        <v>165</v>
      </c>
      <c r="L169" s="1" t="s">
        <v>166</v>
      </c>
    </row>
    <row r="170" spans="1:12" x14ac:dyDescent="0.25">
      <c r="A170" s="1" t="s">
        <v>171</v>
      </c>
      <c r="B170" s="1" t="s">
        <v>123</v>
      </c>
      <c r="C170" s="1" t="s">
        <v>251</v>
      </c>
      <c r="D170" s="1" t="s">
        <v>146</v>
      </c>
      <c r="E170" s="1" t="s">
        <v>152</v>
      </c>
      <c r="F170" s="1" t="s">
        <v>153</v>
      </c>
      <c r="G170" s="1" t="s">
        <v>167</v>
      </c>
      <c r="H170" s="1" t="s">
        <v>251</v>
      </c>
      <c r="I170">
        <v>0</v>
      </c>
      <c r="J170" s="2">
        <v>2260000</v>
      </c>
      <c r="K170" s="4" t="s">
        <v>165</v>
      </c>
      <c r="L170" s="1" t="s">
        <v>166</v>
      </c>
    </row>
    <row r="171" spans="1:12" x14ac:dyDescent="0.25">
      <c r="A171" s="1" t="s">
        <v>171</v>
      </c>
      <c r="B171" s="1" t="s">
        <v>123</v>
      </c>
      <c r="C171" s="1" t="s">
        <v>251</v>
      </c>
      <c r="D171" s="1" t="s">
        <v>146</v>
      </c>
      <c r="E171" s="1" t="s">
        <v>152</v>
      </c>
      <c r="F171" s="1" t="s">
        <v>153</v>
      </c>
      <c r="G171" s="1" t="s">
        <v>167</v>
      </c>
      <c r="H171" s="1" t="s">
        <v>251</v>
      </c>
      <c r="I171">
        <v>0</v>
      </c>
      <c r="J171" s="2">
        <v>440000</v>
      </c>
      <c r="K171" s="4" t="s">
        <v>165</v>
      </c>
      <c r="L171" s="1" t="s">
        <v>166</v>
      </c>
    </row>
    <row r="172" spans="1:12" x14ac:dyDescent="0.25">
      <c r="A172" s="1" t="s">
        <v>171</v>
      </c>
      <c r="B172" s="1" t="s">
        <v>123</v>
      </c>
      <c r="C172" s="1" t="s">
        <v>252</v>
      </c>
      <c r="D172" s="1" t="s">
        <v>146</v>
      </c>
      <c r="E172" s="1" t="s">
        <v>152</v>
      </c>
      <c r="F172" s="1" t="s">
        <v>153</v>
      </c>
      <c r="G172" s="1" t="s">
        <v>162</v>
      </c>
      <c r="H172" s="1" t="s">
        <v>252</v>
      </c>
      <c r="I172">
        <v>0</v>
      </c>
      <c r="J172" s="2">
        <v>2700000</v>
      </c>
      <c r="K172" s="4" t="s">
        <v>165</v>
      </c>
      <c r="L172" s="1" t="s">
        <v>166</v>
      </c>
    </row>
    <row r="173" spans="1:12" x14ac:dyDescent="0.25">
      <c r="A173" s="1" t="s">
        <v>171</v>
      </c>
      <c r="B173" s="1" t="s">
        <v>123</v>
      </c>
      <c r="C173" s="1" t="s">
        <v>253</v>
      </c>
      <c r="D173" s="1" t="s">
        <v>146</v>
      </c>
      <c r="E173" s="1" t="s">
        <v>152</v>
      </c>
      <c r="F173" s="1" t="s">
        <v>153</v>
      </c>
      <c r="G173" s="1" t="s">
        <v>168</v>
      </c>
      <c r="H173" s="1" t="s">
        <v>253</v>
      </c>
      <c r="I173">
        <v>0</v>
      </c>
      <c r="J173" s="2">
        <v>440000</v>
      </c>
      <c r="K173" s="4" t="s">
        <v>165</v>
      </c>
      <c r="L173" s="1" t="s">
        <v>166</v>
      </c>
    </row>
    <row r="174" spans="1:12" x14ac:dyDescent="0.25">
      <c r="A174" s="1" t="s">
        <v>171</v>
      </c>
      <c r="B174" s="1" t="s">
        <v>123</v>
      </c>
      <c r="C174" s="1" t="s">
        <v>253</v>
      </c>
      <c r="D174" s="1" t="s">
        <v>146</v>
      </c>
      <c r="E174" s="1" t="s">
        <v>152</v>
      </c>
      <c r="F174" s="1" t="s">
        <v>153</v>
      </c>
      <c r="G174" s="1" t="s">
        <v>168</v>
      </c>
      <c r="H174" s="1" t="s">
        <v>253</v>
      </c>
      <c r="I174">
        <v>0</v>
      </c>
      <c r="J174" s="2">
        <v>2260000</v>
      </c>
      <c r="K174" s="4" t="s">
        <v>165</v>
      </c>
      <c r="L174" s="1" t="s">
        <v>166</v>
      </c>
    </row>
    <row r="175" spans="1:12" x14ac:dyDescent="0.25">
      <c r="A175" s="1" t="s">
        <v>171</v>
      </c>
      <c r="B175" s="1" t="s">
        <v>123</v>
      </c>
      <c r="C175" s="1" t="s">
        <v>254</v>
      </c>
      <c r="D175" s="1" t="s">
        <v>146</v>
      </c>
      <c r="E175" s="1" t="s">
        <v>152</v>
      </c>
      <c r="F175" s="1" t="s">
        <v>153</v>
      </c>
      <c r="G175" s="1" t="s">
        <v>162</v>
      </c>
      <c r="H175" s="1" t="s">
        <v>254</v>
      </c>
      <c r="I175">
        <v>0</v>
      </c>
      <c r="J175" s="2">
        <v>2700000</v>
      </c>
      <c r="K175" s="4" t="s">
        <v>165</v>
      </c>
      <c r="L175" s="1" t="s">
        <v>166</v>
      </c>
    </row>
    <row r="176" spans="1:12" x14ac:dyDescent="0.25">
      <c r="A176" s="1" t="s">
        <v>171</v>
      </c>
      <c r="B176" s="1" t="s">
        <v>123</v>
      </c>
      <c r="C176" s="1" t="s">
        <v>255</v>
      </c>
      <c r="D176" s="1" t="s">
        <v>146</v>
      </c>
      <c r="E176" s="1" t="s">
        <v>152</v>
      </c>
      <c r="F176" s="1" t="s">
        <v>153</v>
      </c>
      <c r="G176" s="1" t="s">
        <v>162</v>
      </c>
      <c r="H176" s="1" t="s">
        <v>255</v>
      </c>
      <c r="I176">
        <v>0</v>
      </c>
      <c r="J176" s="2">
        <v>2700000</v>
      </c>
      <c r="K176" s="4" t="s">
        <v>165</v>
      </c>
      <c r="L176" s="1" t="s">
        <v>166</v>
      </c>
    </row>
    <row r="177" spans="1:12" x14ac:dyDescent="0.25">
      <c r="A177" s="1" t="s">
        <v>171</v>
      </c>
      <c r="B177" s="1" t="s">
        <v>123</v>
      </c>
      <c r="C177" s="1" t="s">
        <v>256</v>
      </c>
      <c r="D177" s="1" t="s">
        <v>146</v>
      </c>
      <c r="E177" s="1" t="s">
        <v>152</v>
      </c>
      <c r="F177" s="1" t="s">
        <v>153</v>
      </c>
      <c r="G177" s="1" t="s">
        <v>162</v>
      </c>
      <c r="H177" s="1" t="s">
        <v>256</v>
      </c>
      <c r="I177">
        <v>0</v>
      </c>
      <c r="J177" s="2">
        <v>2700000</v>
      </c>
      <c r="K177" s="4" t="s">
        <v>165</v>
      </c>
      <c r="L177" s="1" t="s">
        <v>166</v>
      </c>
    </row>
    <row r="178" spans="1:12" x14ac:dyDescent="0.25">
      <c r="A178" s="1" t="s">
        <v>171</v>
      </c>
      <c r="B178" s="1" t="s">
        <v>123</v>
      </c>
      <c r="C178" s="1" t="s">
        <v>257</v>
      </c>
      <c r="D178" s="1" t="s">
        <v>146</v>
      </c>
      <c r="E178" s="1" t="s">
        <v>152</v>
      </c>
      <c r="F178" s="1" t="s">
        <v>153</v>
      </c>
      <c r="G178" s="1" t="s">
        <v>162</v>
      </c>
      <c r="H178" s="1" t="s">
        <v>257</v>
      </c>
      <c r="I178">
        <v>0</v>
      </c>
      <c r="J178" s="2">
        <v>2700000</v>
      </c>
      <c r="K178" s="4" t="s">
        <v>165</v>
      </c>
      <c r="L178" s="1" t="s">
        <v>166</v>
      </c>
    </row>
    <row r="179" spans="1:12" x14ac:dyDescent="0.25">
      <c r="A179" s="1" t="s">
        <v>171</v>
      </c>
      <c r="B179" s="1" t="s">
        <v>123</v>
      </c>
      <c r="C179" s="1" t="s">
        <v>258</v>
      </c>
      <c r="D179" s="1" t="s">
        <v>146</v>
      </c>
      <c r="E179" s="1" t="s">
        <v>152</v>
      </c>
      <c r="F179" s="1" t="s">
        <v>153</v>
      </c>
      <c r="G179" s="1" t="s">
        <v>162</v>
      </c>
      <c r="H179" s="1" t="s">
        <v>258</v>
      </c>
      <c r="I179">
        <v>0</v>
      </c>
      <c r="J179" s="2">
        <v>2700000</v>
      </c>
      <c r="K179" s="4" t="s">
        <v>165</v>
      </c>
      <c r="L179" s="1" t="s">
        <v>166</v>
      </c>
    </row>
    <row r="180" spans="1:12" x14ac:dyDescent="0.25">
      <c r="A180" s="1" t="s">
        <v>171</v>
      </c>
      <c r="B180" s="1" t="s">
        <v>123</v>
      </c>
      <c r="C180" s="1" t="s">
        <v>259</v>
      </c>
      <c r="D180" s="1" t="s">
        <v>146</v>
      </c>
      <c r="E180" s="1" t="s">
        <v>152</v>
      </c>
      <c r="F180" s="1" t="s">
        <v>153</v>
      </c>
      <c r="G180" s="1" t="s">
        <v>162</v>
      </c>
      <c r="H180" s="1" t="s">
        <v>259</v>
      </c>
      <c r="I180">
        <v>0</v>
      </c>
      <c r="J180" s="2">
        <v>2700000</v>
      </c>
      <c r="K180" s="4" t="s">
        <v>165</v>
      </c>
      <c r="L180" s="1" t="s">
        <v>166</v>
      </c>
    </row>
    <row r="181" spans="1:12" x14ac:dyDescent="0.25">
      <c r="A181" s="1" t="s">
        <v>182</v>
      </c>
      <c r="B181" s="1" t="s">
        <v>150</v>
      </c>
      <c r="C181" s="1" t="s">
        <v>210</v>
      </c>
      <c r="D181" s="1" t="s">
        <v>146</v>
      </c>
      <c r="E181" s="1" t="s">
        <v>147</v>
      </c>
      <c r="F181" s="1" t="s">
        <v>157</v>
      </c>
      <c r="G181" s="1" t="s">
        <v>210</v>
      </c>
      <c r="I181" s="2">
        <v>40000</v>
      </c>
      <c r="J181">
        <v>0</v>
      </c>
      <c r="K181" s="4" t="s">
        <v>165</v>
      </c>
      <c r="L181" s="1" t="s">
        <v>166</v>
      </c>
    </row>
    <row r="182" spans="1:12" x14ac:dyDescent="0.25">
      <c r="A182" s="1" t="s">
        <v>182</v>
      </c>
      <c r="B182" s="1" t="s">
        <v>150</v>
      </c>
      <c r="C182" s="1" t="s">
        <v>211</v>
      </c>
      <c r="D182" s="1" t="s">
        <v>146</v>
      </c>
      <c r="E182" s="1" t="s">
        <v>147</v>
      </c>
      <c r="F182" s="1" t="s">
        <v>145</v>
      </c>
      <c r="G182" s="1" t="s">
        <v>211</v>
      </c>
      <c r="I182" s="2">
        <v>800000</v>
      </c>
      <c r="J182">
        <v>0</v>
      </c>
      <c r="K182" s="4" t="s">
        <v>165</v>
      </c>
      <c r="L182" s="1" t="s">
        <v>166</v>
      </c>
    </row>
    <row r="183" spans="1:12" x14ac:dyDescent="0.25">
      <c r="A183" s="1" t="s">
        <v>182</v>
      </c>
      <c r="B183" s="1" t="s">
        <v>150</v>
      </c>
      <c r="C183" s="1" t="s">
        <v>211</v>
      </c>
      <c r="D183" s="1" t="s">
        <v>146</v>
      </c>
      <c r="E183" s="1" t="s">
        <v>147</v>
      </c>
      <c r="F183" s="1" t="s">
        <v>145</v>
      </c>
      <c r="G183" s="1" t="s">
        <v>211</v>
      </c>
      <c r="I183" s="2">
        <v>320000</v>
      </c>
      <c r="J183">
        <v>0</v>
      </c>
      <c r="K183" s="4" t="s">
        <v>165</v>
      </c>
      <c r="L183" s="1" t="s">
        <v>166</v>
      </c>
    </row>
    <row r="184" spans="1:12" x14ac:dyDescent="0.25">
      <c r="A184" s="1" t="s">
        <v>182</v>
      </c>
      <c r="B184" s="1" t="s">
        <v>150</v>
      </c>
      <c r="C184" s="1" t="s">
        <v>212</v>
      </c>
      <c r="D184" s="1" t="s">
        <v>146</v>
      </c>
      <c r="E184" s="1" t="s">
        <v>147</v>
      </c>
      <c r="F184" s="1" t="s">
        <v>145</v>
      </c>
      <c r="G184" s="1" t="s">
        <v>212</v>
      </c>
      <c r="I184" s="2">
        <v>800000</v>
      </c>
      <c r="J184">
        <v>0</v>
      </c>
      <c r="K184" s="4" t="s">
        <v>165</v>
      </c>
      <c r="L184" s="1" t="s">
        <v>166</v>
      </c>
    </row>
    <row r="185" spans="1:12" x14ac:dyDescent="0.25">
      <c r="A185" s="1" t="s">
        <v>182</v>
      </c>
      <c r="B185" s="1" t="s">
        <v>150</v>
      </c>
      <c r="C185" s="1" t="s">
        <v>212</v>
      </c>
      <c r="D185" s="1" t="s">
        <v>146</v>
      </c>
      <c r="E185" s="1" t="s">
        <v>147</v>
      </c>
      <c r="F185" s="1" t="s">
        <v>145</v>
      </c>
      <c r="G185" s="1" t="s">
        <v>212</v>
      </c>
      <c r="I185" s="2">
        <v>320000</v>
      </c>
      <c r="J185">
        <v>0</v>
      </c>
      <c r="K185" s="4" t="s">
        <v>165</v>
      </c>
      <c r="L185" s="1" t="s">
        <v>166</v>
      </c>
    </row>
    <row r="186" spans="1:12" x14ac:dyDescent="0.25">
      <c r="A186" s="1" t="s">
        <v>182</v>
      </c>
      <c r="B186" s="1" t="s">
        <v>150</v>
      </c>
      <c r="C186" s="1" t="s">
        <v>213</v>
      </c>
      <c r="D186" s="1" t="s">
        <v>146</v>
      </c>
      <c r="E186" s="1" t="s">
        <v>147</v>
      </c>
      <c r="F186" s="1" t="s">
        <v>145</v>
      </c>
      <c r="G186" s="1" t="s">
        <v>213</v>
      </c>
      <c r="I186" s="2">
        <v>800000</v>
      </c>
      <c r="J186">
        <v>0</v>
      </c>
      <c r="K186" s="4" t="s">
        <v>165</v>
      </c>
      <c r="L186" s="1" t="s">
        <v>166</v>
      </c>
    </row>
    <row r="187" spans="1:12" x14ac:dyDescent="0.25">
      <c r="A187" s="1" t="s">
        <v>182</v>
      </c>
      <c r="B187" s="1" t="s">
        <v>150</v>
      </c>
      <c r="C187" s="1" t="s">
        <v>213</v>
      </c>
      <c r="D187" s="1" t="s">
        <v>146</v>
      </c>
      <c r="E187" s="1" t="s">
        <v>147</v>
      </c>
      <c r="F187" s="1" t="s">
        <v>145</v>
      </c>
      <c r="G187" s="1" t="s">
        <v>213</v>
      </c>
      <c r="I187" s="2">
        <v>320000</v>
      </c>
      <c r="J187">
        <v>0</v>
      </c>
      <c r="K187" s="4" t="s">
        <v>165</v>
      </c>
      <c r="L187" s="1" t="s">
        <v>166</v>
      </c>
    </row>
    <row r="188" spans="1:12" x14ac:dyDescent="0.25">
      <c r="A188" s="1" t="s">
        <v>182</v>
      </c>
      <c r="B188" s="1" t="s">
        <v>150</v>
      </c>
      <c r="C188" s="1" t="s">
        <v>214</v>
      </c>
      <c r="D188" s="1" t="s">
        <v>146</v>
      </c>
      <c r="E188" s="1" t="s">
        <v>147</v>
      </c>
      <c r="F188" s="1" t="s">
        <v>145</v>
      </c>
      <c r="G188" s="1" t="s">
        <v>214</v>
      </c>
      <c r="I188" s="2">
        <v>1120000</v>
      </c>
      <c r="J188">
        <v>0</v>
      </c>
      <c r="K188" s="4" t="s">
        <v>165</v>
      </c>
      <c r="L188" s="1" t="s">
        <v>166</v>
      </c>
    </row>
    <row r="189" spans="1:12" x14ac:dyDescent="0.25">
      <c r="A189" s="1" t="s">
        <v>182</v>
      </c>
      <c r="B189" s="1" t="s">
        <v>150</v>
      </c>
      <c r="C189" s="1" t="s">
        <v>215</v>
      </c>
      <c r="D189" s="1" t="s">
        <v>146</v>
      </c>
      <c r="E189" s="1" t="s">
        <v>147</v>
      </c>
      <c r="F189" s="1" t="s">
        <v>145</v>
      </c>
      <c r="G189" s="1" t="s">
        <v>215</v>
      </c>
      <c r="I189" s="2">
        <v>1120000</v>
      </c>
      <c r="J189">
        <v>0</v>
      </c>
      <c r="K189" s="4" t="s">
        <v>165</v>
      </c>
      <c r="L189" s="1" t="s">
        <v>166</v>
      </c>
    </row>
    <row r="190" spans="1:12" x14ac:dyDescent="0.25">
      <c r="A190" s="1" t="s">
        <v>182</v>
      </c>
      <c r="B190" s="1" t="s">
        <v>150</v>
      </c>
      <c r="C190" s="1" t="s">
        <v>216</v>
      </c>
      <c r="D190" s="1" t="s">
        <v>146</v>
      </c>
      <c r="E190" s="1" t="s">
        <v>147</v>
      </c>
      <c r="F190" s="1" t="s">
        <v>145</v>
      </c>
      <c r="G190" s="1" t="s">
        <v>216</v>
      </c>
      <c r="I190" s="2">
        <v>1120000</v>
      </c>
      <c r="J190">
        <v>0</v>
      </c>
      <c r="K190" s="4" t="s">
        <v>165</v>
      </c>
      <c r="L190" s="1" t="s">
        <v>166</v>
      </c>
    </row>
    <row r="191" spans="1:12" x14ac:dyDescent="0.25">
      <c r="A191" s="1" t="s">
        <v>182</v>
      </c>
      <c r="B191" s="1" t="s">
        <v>150</v>
      </c>
      <c r="C191" s="1" t="s">
        <v>217</v>
      </c>
      <c r="D191" s="1" t="s">
        <v>146</v>
      </c>
      <c r="E191" s="1" t="s">
        <v>147</v>
      </c>
      <c r="F191" s="1" t="s">
        <v>145</v>
      </c>
      <c r="G191" s="1" t="s">
        <v>217</v>
      </c>
      <c r="I191" s="2">
        <v>1120000</v>
      </c>
      <c r="J191">
        <v>0</v>
      </c>
      <c r="K191" s="4" t="s">
        <v>165</v>
      </c>
      <c r="L191" s="1" t="s">
        <v>166</v>
      </c>
    </row>
    <row r="192" spans="1:12" x14ac:dyDescent="0.25">
      <c r="A192" s="1" t="s">
        <v>182</v>
      </c>
      <c r="B192" s="1" t="s">
        <v>150</v>
      </c>
      <c r="C192" s="1" t="s">
        <v>218</v>
      </c>
      <c r="D192" s="1" t="s">
        <v>146</v>
      </c>
      <c r="E192" s="1" t="s">
        <v>147</v>
      </c>
      <c r="F192" s="1" t="s">
        <v>145</v>
      </c>
      <c r="G192" s="1" t="s">
        <v>218</v>
      </c>
      <c r="I192" s="2">
        <v>1120000</v>
      </c>
      <c r="J192">
        <v>0</v>
      </c>
      <c r="K192" s="4" t="s">
        <v>165</v>
      </c>
      <c r="L192" s="1" t="s">
        <v>166</v>
      </c>
    </row>
    <row r="193" spans="1:12" x14ac:dyDescent="0.25">
      <c r="A193" s="1" t="s">
        <v>182</v>
      </c>
      <c r="B193" s="1" t="s">
        <v>150</v>
      </c>
      <c r="C193" s="1" t="s">
        <v>219</v>
      </c>
      <c r="D193" s="1" t="s">
        <v>146</v>
      </c>
      <c r="E193" s="1" t="s">
        <v>147</v>
      </c>
      <c r="F193" s="1" t="s">
        <v>145</v>
      </c>
      <c r="G193" s="1" t="s">
        <v>219</v>
      </c>
      <c r="I193" s="2">
        <v>1120000</v>
      </c>
      <c r="J193">
        <v>0</v>
      </c>
      <c r="K193" s="4" t="s">
        <v>165</v>
      </c>
      <c r="L193" s="1" t="s">
        <v>166</v>
      </c>
    </row>
    <row r="194" spans="1:12" x14ac:dyDescent="0.25">
      <c r="A194" s="1" t="s">
        <v>182</v>
      </c>
      <c r="B194" s="1" t="s">
        <v>150</v>
      </c>
      <c r="C194" s="1" t="s">
        <v>220</v>
      </c>
      <c r="D194" s="1" t="s">
        <v>146</v>
      </c>
      <c r="E194" s="1" t="s">
        <v>147</v>
      </c>
      <c r="F194" s="1" t="s">
        <v>145</v>
      </c>
      <c r="G194" s="1" t="s">
        <v>220</v>
      </c>
      <c r="I194" s="2">
        <v>1120000</v>
      </c>
      <c r="J194">
        <v>0</v>
      </c>
      <c r="K194" s="4" t="s">
        <v>165</v>
      </c>
      <c r="L194" s="1" t="s">
        <v>166</v>
      </c>
    </row>
    <row r="195" spans="1:12" x14ac:dyDescent="0.25">
      <c r="A195" s="1" t="s">
        <v>182</v>
      </c>
      <c r="B195" s="1" t="s">
        <v>150</v>
      </c>
      <c r="C195" s="1" t="s">
        <v>221</v>
      </c>
      <c r="D195" s="1" t="s">
        <v>146</v>
      </c>
      <c r="E195" s="1" t="s">
        <v>147</v>
      </c>
      <c r="F195" s="1" t="s">
        <v>145</v>
      </c>
      <c r="G195" s="1" t="s">
        <v>221</v>
      </c>
      <c r="I195" s="2">
        <v>1120000</v>
      </c>
      <c r="J195">
        <v>0</v>
      </c>
      <c r="K195" s="4" t="s">
        <v>165</v>
      </c>
      <c r="L195" s="1" t="s">
        <v>166</v>
      </c>
    </row>
    <row r="196" spans="1:12" x14ac:dyDescent="0.25">
      <c r="A196" s="1" t="s">
        <v>182</v>
      </c>
      <c r="B196" s="1" t="s">
        <v>150</v>
      </c>
      <c r="C196" s="1" t="s">
        <v>222</v>
      </c>
      <c r="D196" s="1" t="s">
        <v>146</v>
      </c>
      <c r="E196" s="1" t="s">
        <v>147</v>
      </c>
      <c r="F196" s="1" t="s">
        <v>145</v>
      </c>
      <c r="G196" s="1" t="s">
        <v>222</v>
      </c>
      <c r="I196" s="2">
        <v>1120000</v>
      </c>
      <c r="J196">
        <v>0</v>
      </c>
      <c r="K196" s="4" t="s">
        <v>165</v>
      </c>
      <c r="L196" s="1" t="s">
        <v>166</v>
      </c>
    </row>
    <row r="197" spans="1:12" x14ac:dyDescent="0.25">
      <c r="A197" s="1" t="s">
        <v>182</v>
      </c>
      <c r="B197" s="1" t="s">
        <v>150</v>
      </c>
      <c r="C197" s="1" t="s">
        <v>223</v>
      </c>
      <c r="D197" s="1" t="s">
        <v>146</v>
      </c>
      <c r="E197" s="1" t="s">
        <v>147</v>
      </c>
      <c r="F197" s="1" t="s">
        <v>145</v>
      </c>
      <c r="G197" s="1" t="s">
        <v>223</v>
      </c>
      <c r="I197" s="2">
        <v>1120000</v>
      </c>
      <c r="J197">
        <v>0</v>
      </c>
      <c r="K197" s="4" t="s">
        <v>165</v>
      </c>
      <c r="L197" s="1" t="s">
        <v>166</v>
      </c>
    </row>
    <row r="198" spans="1:12" x14ac:dyDescent="0.25">
      <c r="A198" s="1" t="s">
        <v>182</v>
      </c>
      <c r="B198" s="1" t="s">
        <v>150</v>
      </c>
      <c r="C198" s="1" t="s">
        <v>224</v>
      </c>
      <c r="D198" s="1" t="s">
        <v>146</v>
      </c>
      <c r="E198" s="1" t="s">
        <v>147</v>
      </c>
      <c r="F198" s="1" t="s">
        <v>145</v>
      </c>
      <c r="G198" s="1" t="s">
        <v>224</v>
      </c>
      <c r="I198" s="2">
        <v>1120000</v>
      </c>
      <c r="J198">
        <v>0</v>
      </c>
      <c r="K198" s="4" t="s">
        <v>165</v>
      </c>
      <c r="L198" s="1" t="s">
        <v>166</v>
      </c>
    </row>
    <row r="199" spans="1:12" x14ac:dyDescent="0.25">
      <c r="A199" s="1" t="s">
        <v>182</v>
      </c>
      <c r="B199" s="1" t="s">
        <v>150</v>
      </c>
      <c r="C199" s="1" t="s">
        <v>225</v>
      </c>
      <c r="D199" s="1" t="s">
        <v>146</v>
      </c>
      <c r="E199" s="1" t="s">
        <v>147</v>
      </c>
      <c r="F199" s="1" t="s">
        <v>145</v>
      </c>
      <c r="G199" s="1" t="s">
        <v>225</v>
      </c>
      <c r="I199" s="2">
        <v>1120000</v>
      </c>
      <c r="J199">
        <v>0</v>
      </c>
      <c r="K199" s="4" t="s">
        <v>165</v>
      </c>
      <c r="L199" s="1" t="s">
        <v>166</v>
      </c>
    </row>
    <row r="200" spans="1:12" x14ac:dyDescent="0.25">
      <c r="A200" s="1" t="s">
        <v>182</v>
      </c>
      <c r="B200" s="1" t="s">
        <v>150</v>
      </c>
      <c r="C200" s="1" t="s">
        <v>226</v>
      </c>
      <c r="D200" s="1" t="s">
        <v>146</v>
      </c>
      <c r="E200" s="1" t="s">
        <v>147</v>
      </c>
      <c r="F200" s="1" t="s">
        <v>145</v>
      </c>
      <c r="G200" s="1" t="s">
        <v>226</v>
      </c>
      <c r="I200" s="2">
        <v>1120000</v>
      </c>
      <c r="J200">
        <v>0</v>
      </c>
      <c r="K200" s="4" t="s">
        <v>165</v>
      </c>
      <c r="L200" s="1" t="s">
        <v>166</v>
      </c>
    </row>
    <row r="201" spans="1:12" x14ac:dyDescent="0.25">
      <c r="A201" s="1" t="s">
        <v>182</v>
      </c>
      <c r="B201" s="1" t="s">
        <v>150</v>
      </c>
      <c r="C201" s="1" t="s">
        <v>227</v>
      </c>
      <c r="D201" s="1" t="s">
        <v>146</v>
      </c>
      <c r="E201" s="1" t="s">
        <v>147</v>
      </c>
      <c r="F201" s="1" t="s">
        <v>145</v>
      </c>
      <c r="G201" s="1" t="s">
        <v>227</v>
      </c>
      <c r="I201" s="2">
        <v>1120000</v>
      </c>
      <c r="J201">
        <v>0</v>
      </c>
      <c r="K201" s="4" t="s">
        <v>165</v>
      </c>
      <c r="L201" s="1" t="s">
        <v>166</v>
      </c>
    </row>
    <row r="202" spans="1:12" x14ac:dyDescent="0.25">
      <c r="A202" s="1" t="s">
        <v>182</v>
      </c>
      <c r="B202" s="1" t="s">
        <v>150</v>
      </c>
      <c r="C202" s="1" t="s">
        <v>228</v>
      </c>
      <c r="D202" s="1" t="s">
        <v>146</v>
      </c>
      <c r="E202" s="1" t="s">
        <v>147</v>
      </c>
      <c r="F202" s="1" t="s">
        <v>161</v>
      </c>
      <c r="G202" s="1" t="s">
        <v>228</v>
      </c>
      <c r="I202" s="2">
        <v>1120000</v>
      </c>
      <c r="J202">
        <v>0</v>
      </c>
      <c r="K202" s="4" t="s">
        <v>165</v>
      </c>
      <c r="L202" s="1" t="s">
        <v>166</v>
      </c>
    </row>
    <row r="203" spans="1:12" x14ac:dyDescent="0.25">
      <c r="A203" s="1" t="s">
        <v>182</v>
      </c>
      <c r="B203" s="1" t="s">
        <v>150</v>
      </c>
      <c r="C203" s="1" t="s">
        <v>229</v>
      </c>
      <c r="D203" s="1" t="s">
        <v>146</v>
      </c>
      <c r="E203" s="1" t="s">
        <v>147</v>
      </c>
      <c r="F203" s="1" t="s">
        <v>161</v>
      </c>
      <c r="G203" s="1" t="s">
        <v>229</v>
      </c>
      <c r="I203" s="2">
        <v>1120000</v>
      </c>
      <c r="J203">
        <v>0</v>
      </c>
      <c r="K203" s="4" t="s">
        <v>165</v>
      </c>
      <c r="L203" s="1" t="s">
        <v>166</v>
      </c>
    </row>
    <row r="204" spans="1:12" x14ac:dyDescent="0.25">
      <c r="A204" s="1" t="s">
        <v>182</v>
      </c>
      <c r="B204" s="1" t="s">
        <v>150</v>
      </c>
      <c r="C204" s="1" t="s">
        <v>230</v>
      </c>
      <c r="D204" s="1" t="s">
        <v>146</v>
      </c>
      <c r="E204" s="1" t="s">
        <v>147</v>
      </c>
      <c r="F204" s="1" t="s">
        <v>161</v>
      </c>
      <c r="G204" s="1" t="s">
        <v>230</v>
      </c>
      <c r="I204" s="2">
        <v>640000</v>
      </c>
      <c r="J204">
        <v>0</v>
      </c>
      <c r="K204" s="4" t="s">
        <v>165</v>
      </c>
      <c r="L204" s="1" t="s">
        <v>166</v>
      </c>
    </row>
    <row r="205" spans="1:12" x14ac:dyDescent="0.25">
      <c r="A205" s="1" t="s">
        <v>182</v>
      </c>
      <c r="B205" s="1" t="s">
        <v>150</v>
      </c>
      <c r="C205" s="1" t="s">
        <v>230</v>
      </c>
      <c r="D205" s="1" t="s">
        <v>146</v>
      </c>
      <c r="E205" s="1" t="s">
        <v>147</v>
      </c>
      <c r="F205" s="1" t="s">
        <v>161</v>
      </c>
      <c r="G205" s="1" t="s">
        <v>230</v>
      </c>
      <c r="I205" s="2">
        <v>480000</v>
      </c>
      <c r="J205">
        <v>0</v>
      </c>
      <c r="K205" s="4" t="s">
        <v>165</v>
      </c>
      <c r="L205" s="1" t="s">
        <v>166</v>
      </c>
    </row>
    <row r="206" spans="1:12" x14ac:dyDescent="0.25">
      <c r="A206" s="1" t="s">
        <v>182</v>
      </c>
      <c r="B206" s="1" t="s">
        <v>150</v>
      </c>
      <c r="C206" s="1" t="s">
        <v>231</v>
      </c>
      <c r="D206" s="1" t="s">
        <v>146</v>
      </c>
      <c r="E206" s="1" t="s">
        <v>147</v>
      </c>
      <c r="F206" s="1" t="s">
        <v>161</v>
      </c>
      <c r="G206" s="1" t="s">
        <v>231</v>
      </c>
      <c r="I206" s="2">
        <v>640000</v>
      </c>
      <c r="J206">
        <v>0</v>
      </c>
      <c r="K206" s="4" t="s">
        <v>165</v>
      </c>
      <c r="L206" s="1" t="s">
        <v>166</v>
      </c>
    </row>
    <row r="207" spans="1:12" x14ac:dyDescent="0.25">
      <c r="A207" s="1" t="s">
        <v>182</v>
      </c>
      <c r="B207" s="1" t="s">
        <v>150</v>
      </c>
      <c r="C207" s="1" t="s">
        <v>231</v>
      </c>
      <c r="D207" s="1" t="s">
        <v>146</v>
      </c>
      <c r="E207" s="1" t="s">
        <v>147</v>
      </c>
      <c r="F207" s="1" t="s">
        <v>161</v>
      </c>
      <c r="G207" s="1" t="s">
        <v>231</v>
      </c>
      <c r="I207" s="2">
        <v>480000</v>
      </c>
      <c r="J207">
        <v>0</v>
      </c>
      <c r="K207" s="4" t="s">
        <v>165</v>
      </c>
      <c r="L207" s="1" t="s">
        <v>166</v>
      </c>
    </row>
    <row r="208" spans="1:12" x14ac:dyDescent="0.25">
      <c r="A208" s="1" t="s">
        <v>182</v>
      </c>
      <c r="B208" s="1" t="s">
        <v>150</v>
      </c>
      <c r="C208" s="1" t="s">
        <v>232</v>
      </c>
      <c r="D208" s="1" t="s">
        <v>146</v>
      </c>
      <c r="E208" s="1" t="s">
        <v>147</v>
      </c>
      <c r="F208" s="1" t="s">
        <v>145</v>
      </c>
      <c r="G208" s="1" t="s">
        <v>232</v>
      </c>
      <c r="I208" s="2">
        <v>1120000</v>
      </c>
      <c r="J208">
        <v>0</v>
      </c>
      <c r="K208" s="4" t="s">
        <v>165</v>
      </c>
      <c r="L208" s="1" t="s">
        <v>166</v>
      </c>
    </row>
    <row r="209" spans="1:12" x14ac:dyDescent="0.25">
      <c r="A209" s="1" t="s">
        <v>182</v>
      </c>
      <c r="B209" s="1" t="s">
        <v>150</v>
      </c>
      <c r="C209" s="1" t="s">
        <v>233</v>
      </c>
      <c r="D209" s="1" t="s">
        <v>146</v>
      </c>
      <c r="E209" s="1" t="s">
        <v>147</v>
      </c>
      <c r="F209" s="1" t="s">
        <v>169</v>
      </c>
      <c r="G209" s="1" t="s">
        <v>233</v>
      </c>
      <c r="I209" s="2">
        <v>800000</v>
      </c>
      <c r="J209">
        <v>0</v>
      </c>
      <c r="K209" s="4" t="s">
        <v>165</v>
      </c>
      <c r="L209" s="1" t="s">
        <v>166</v>
      </c>
    </row>
    <row r="210" spans="1:12" x14ac:dyDescent="0.25">
      <c r="A210" s="1" t="s">
        <v>182</v>
      </c>
      <c r="B210" s="1" t="s">
        <v>150</v>
      </c>
      <c r="C210" s="1" t="s">
        <v>233</v>
      </c>
      <c r="D210" s="1" t="s">
        <v>146</v>
      </c>
      <c r="E210" s="1" t="s">
        <v>147</v>
      </c>
      <c r="F210" s="1" t="s">
        <v>169</v>
      </c>
      <c r="G210" s="1" t="s">
        <v>233</v>
      </c>
      <c r="I210" s="2">
        <v>160000</v>
      </c>
      <c r="J210">
        <v>0</v>
      </c>
      <c r="K210" s="4" t="s">
        <v>165</v>
      </c>
      <c r="L210" s="1" t="s">
        <v>166</v>
      </c>
    </row>
    <row r="211" spans="1:12" x14ac:dyDescent="0.25">
      <c r="A211" s="1" t="s">
        <v>182</v>
      </c>
      <c r="B211" s="1" t="s">
        <v>150</v>
      </c>
      <c r="C211" s="1" t="s">
        <v>233</v>
      </c>
      <c r="D211" s="1" t="s">
        <v>146</v>
      </c>
      <c r="E211" s="1" t="s">
        <v>147</v>
      </c>
      <c r="F211" s="1" t="s">
        <v>169</v>
      </c>
      <c r="G211" s="1" t="s">
        <v>233</v>
      </c>
      <c r="I211" s="2">
        <v>150000</v>
      </c>
      <c r="J211">
        <v>0</v>
      </c>
      <c r="K211" s="4" t="s">
        <v>165</v>
      </c>
      <c r="L211" s="1" t="s">
        <v>166</v>
      </c>
    </row>
    <row r="212" spans="1:12" x14ac:dyDescent="0.25">
      <c r="A212" s="1" t="s">
        <v>182</v>
      </c>
      <c r="B212" s="1" t="s">
        <v>150</v>
      </c>
      <c r="C212" s="1" t="s">
        <v>234</v>
      </c>
      <c r="D212" s="1" t="s">
        <v>146</v>
      </c>
      <c r="E212" s="1" t="s">
        <v>147</v>
      </c>
      <c r="F212" s="1" t="s">
        <v>169</v>
      </c>
      <c r="G212" s="1" t="s">
        <v>234</v>
      </c>
      <c r="I212" s="2">
        <v>1120000</v>
      </c>
      <c r="J212">
        <v>0</v>
      </c>
      <c r="K212" s="4" t="s">
        <v>165</v>
      </c>
      <c r="L212" s="1" t="s">
        <v>166</v>
      </c>
    </row>
    <row r="213" spans="1:12" x14ac:dyDescent="0.25">
      <c r="A213" s="1" t="s">
        <v>182</v>
      </c>
      <c r="B213" s="1" t="s">
        <v>150</v>
      </c>
      <c r="C213" s="1" t="s">
        <v>235</v>
      </c>
      <c r="D213" s="1" t="s">
        <v>146</v>
      </c>
      <c r="E213" s="1" t="s">
        <v>147</v>
      </c>
      <c r="F213" s="1" t="s">
        <v>145</v>
      </c>
      <c r="G213" s="1" t="s">
        <v>235</v>
      </c>
      <c r="I213" s="2">
        <v>1120000</v>
      </c>
      <c r="J213">
        <v>0</v>
      </c>
      <c r="K213" s="4" t="s">
        <v>165</v>
      </c>
      <c r="L213" s="1" t="s">
        <v>166</v>
      </c>
    </row>
    <row r="214" spans="1:12" x14ac:dyDescent="0.25">
      <c r="A214" s="1" t="s">
        <v>182</v>
      </c>
      <c r="B214" s="1" t="s">
        <v>150</v>
      </c>
      <c r="C214" s="1" t="s">
        <v>236</v>
      </c>
      <c r="D214" s="1" t="s">
        <v>146</v>
      </c>
      <c r="E214" s="1" t="s">
        <v>147</v>
      </c>
      <c r="F214" s="1" t="s">
        <v>145</v>
      </c>
      <c r="G214" s="1" t="s">
        <v>236</v>
      </c>
      <c r="I214" s="2">
        <v>1120000</v>
      </c>
      <c r="J214">
        <v>0</v>
      </c>
      <c r="K214" s="4" t="s">
        <v>165</v>
      </c>
      <c r="L214" s="1" t="s">
        <v>166</v>
      </c>
    </row>
    <row r="215" spans="1:12" x14ac:dyDescent="0.25">
      <c r="A215" s="1" t="s">
        <v>182</v>
      </c>
      <c r="B215" s="1" t="s">
        <v>150</v>
      </c>
      <c r="C215" s="1" t="s">
        <v>237</v>
      </c>
      <c r="D215" s="1" t="s">
        <v>146</v>
      </c>
      <c r="E215" s="1" t="s">
        <v>147</v>
      </c>
      <c r="F215" s="1" t="s">
        <v>145</v>
      </c>
      <c r="G215" s="1" t="s">
        <v>237</v>
      </c>
      <c r="I215" s="2">
        <v>1120000</v>
      </c>
      <c r="J215">
        <v>0</v>
      </c>
      <c r="K215" s="4" t="s">
        <v>165</v>
      </c>
      <c r="L215" s="1" t="s">
        <v>166</v>
      </c>
    </row>
    <row r="216" spans="1:12" x14ac:dyDescent="0.25">
      <c r="A216" s="1" t="s">
        <v>182</v>
      </c>
      <c r="B216" s="1" t="s">
        <v>150</v>
      </c>
      <c r="C216" s="1" t="s">
        <v>238</v>
      </c>
      <c r="D216" s="1" t="s">
        <v>146</v>
      </c>
      <c r="E216" s="1" t="s">
        <v>147</v>
      </c>
      <c r="F216" s="1" t="s">
        <v>145</v>
      </c>
      <c r="G216" s="1" t="s">
        <v>238</v>
      </c>
      <c r="I216" s="2">
        <v>1120000</v>
      </c>
      <c r="J216">
        <v>0</v>
      </c>
      <c r="K216" s="4" t="s">
        <v>165</v>
      </c>
      <c r="L216" s="1" t="s">
        <v>166</v>
      </c>
    </row>
    <row r="217" spans="1:12" x14ac:dyDescent="0.25">
      <c r="A217" s="1" t="s">
        <v>182</v>
      </c>
      <c r="B217" s="1" t="s">
        <v>150</v>
      </c>
      <c r="C217" s="1" t="s">
        <v>239</v>
      </c>
      <c r="D217" s="1" t="s">
        <v>146</v>
      </c>
      <c r="E217" s="1" t="s">
        <v>147</v>
      </c>
      <c r="F217" s="1" t="s">
        <v>145</v>
      </c>
      <c r="G217" s="1" t="s">
        <v>239</v>
      </c>
      <c r="I217" s="2">
        <v>1120000</v>
      </c>
      <c r="J217">
        <v>0</v>
      </c>
      <c r="K217" s="4" t="s">
        <v>165</v>
      </c>
      <c r="L217" s="1" t="s">
        <v>166</v>
      </c>
    </row>
    <row r="218" spans="1:12" x14ac:dyDescent="0.25">
      <c r="A218" s="1" t="s">
        <v>182</v>
      </c>
      <c r="B218" s="1" t="s">
        <v>150</v>
      </c>
      <c r="C218" s="1" t="s">
        <v>240</v>
      </c>
      <c r="D218" s="1" t="s">
        <v>146</v>
      </c>
      <c r="E218" s="1" t="s">
        <v>147</v>
      </c>
      <c r="F218" s="1" t="s">
        <v>145</v>
      </c>
      <c r="G218" s="1" t="s">
        <v>240</v>
      </c>
      <c r="I218" s="2">
        <v>1120000</v>
      </c>
      <c r="J218">
        <v>0</v>
      </c>
      <c r="K218" s="4" t="s">
        <v>165</v>
      </c>
      <c r="L218" s="1" t="s">
        <v>166</v>
      </c>
    </row>
    <row r="219" spans="1:12" x14ac:dyDescent="0.25">
      <c r="A219" s="1" t="s">
        <v>182</v>
      </c>
      <c r="B219" s="1" t="s">
        <v>150</v>
      </c>
      <c r="C219" s="1" t="s">
        <v>241</v>
      </c>
      <c r="D219" s="1" t="s">
        <v>146</v>
      </c>
      <c r="E219" s="1" t="s">
        <v>147</v>
      </c>
      <c r="F219" s="1" t="s">
        <v>145</v>
      </c>
      <c r="G219" s="1" t="s">
        <v>241</v>
      </c>
      <c r="I219" s="2">
        <v>1120000</v>
      </c>
      <c r="J219">
        <v>0</v>
      </c>
      <c r="K219" s="4" t="s">
        <v>165</v>
      </c>
      <c r="L219" s="1" t="s">
        <v>166</v>
      </c>
    </row>
    <row r="220" spans="1:12" x14ac:dyDescent="0.25">
      <c r="A220" s="1" t="s">
        <v>182</v>
      </c>
      <c r="B220" s="1" t="s">
        <v>150</v>
      </c>
      <c r="C220" s="1" t="s">
        <v>242</v>
      </c>
      <c r="D220" s="1" t="s">
        <v>146</v>
      </c>
      <c r="E220" s="1" t="s">
        <v>147</v>
      </c>
      <c r="F220" s="1" t="s">
        <v>145</v>
      </c>
      <c r="G220" s="1" t="s">
        <v>242</v>
      </c>
      <c r="I220" s="2">
        <v>1120000</v>
      </c>
      <c r="J220">
        <v>0</v>
      </c>
      <c r="K220" s="4" t="s">
        <v>165</v>
      </c>
      <c r="L220" s="1" t="s">
        <v>166</v>
      </c>
    </row>
    <row r="221" spans="1:12" x14ac:dyDescent="0.25">
      <c r="A221" s="1" t="s">
        <v>182</v>
      </c>
      <c r="B221" s="1" t="s">
        <v>150</v>
      </c>
      <c r="C221" s="1" t="s">
        <v>243</v>
      </c>
      <c r="D221" s="1" t="s">
        <v>146</v>
      </c>
      <c r="E221" s="1" t="s">
        <v>147</v>
      </c>
      <c r="F221" s="1" t="s">
        <v>145</v>
      </c>
      <c r="G221" s="1" t="s">
        <v>243</v>
      </c>
      <c r="I221" s="2">
        <v>1120000</v>
      </c>
      <c r="J221">
        <v>0</v>
      </c>
      <c r="K221" s="4" t="s">
        <v>165</v>
      </c>
      <c r="L221" s="1" t="s">
        <v>166</v>
      </c>
    </row>
    <row r="222" spans="1:12" x14ac:dyDescent="0.25">
      <c r="A222" s="1" t="s">
        <v>182</v>
      </c>
      <c r="B222" s="1" t="s">
        <v>150</v>
      </c>
      <c r="C222" s="1" t="s">
        <v>244</v>
      </c>
      <c r="D222" s="1" t="s">
        <v>146</v>
      </c>
      <c r="E222" s="1" t="s">
        <v>147</v>
      </c>
      <c r="F222" s="1" t="s">
        <v>145</v>
      </c>
      <c r="G222" s="1" t="s">
        <v>244</v>
      </c>
      <c r="I222" s="2">
        <v>1120000</v>
      </c>
      <c r="J222">
        <v>0</v>
      </c>
      <c r="K222" s="4" t="s">
        <v>165</v>
      </c>
      <c r="L222" s="1" t="s">
        <v>166</v>
      </c>
    </row>
    <row r="223" spans="1:12" x14ac:dyDescent="0.25">
      <c r="A223" s="1" t="s">
        <v>182</v>
      </c>
      <c r="B223" s="1" t="s">
        <v>150</v>
      </c>
      <c r="C223" s="1" t="s">
        <v>245</v>
      </c>
      <c r="D223" s="1" t="s">
        <v>146</v>
      </c>
      <c r="E223" s="1" t="s">
        <v>152</v>
      </c>
      <c r="F223" s="1" t="s">
        <v>153</v>
      </c>
      <c r="G223" s="1" t="s">
        <v>162</v>
      </c>
      <c r="H223" s="1" t="s">
        <v>245</v>
      </c>
      <c r="I223">
        <v>0</v>
      </c>
      <c r="J223" s="2">
        <v>1400000</v>
      </c>
      <c r="K223" s="4" t="s">
        <v>165</v>
      </c>
      <c r="L223" s="1" t="s">
        <v>166</v>
      </c>
    </row>
    <row r="224" spans="1:12" x14ac:dyDescent="0.25">
      <c r="A224" s="1" t="s">
        <v>182</v>
      </c>
      <c r="B224" s="1" t="s">
        <v>150</v>
      </c>
      <c r="C224" s="1" t="s">
        <v>246</v>
      </c>
      <c r="D224" s="1" t="s">
        <v>146</v>
      </c>
      <c r="E224" s="1" t="s">
        <v>152</v>
      </c>
      <c r="F224" s="1" t="s">
        <v>153</v>
      </c>
      <c r="G224" s="1" t="s">
        <v>162</v>
      </c>
      <c r="H224" s="1" t="s">
        <v>246</v>
      </c>
      <c r="I224">
        <v>0</v>
      </c>
      <c r="J224" s="2">
        <v>1400000</v>
      </c>
      <c r="K224" s="4" t="s">
        <v>165</v>
      </c>
      <c r="L224" s="1" t="s">
        <v>166</v>
      </c>
    </row>
    <row r="225" spans="1:12" x14ac:dyDescent="0.25">
      <c r="A225" s="1" t="s">
        <v>182</v>
      </c>
      <c r="B225" s="1" t="s">
        <v>150</v>
      </c>
      <c r="C225" s="1" t="s">
        <v>247</v>
      </c>
      <c r="D225" s="1" t="s">
        <v>146</v>
      </c>
      <c r="E225" s="1" t="s">
        <v>152</v>
      </c>
      <c r="F225" s="1" t="s">
        <v>153</v>
      </c>
      <c r="G225" s="1" t="s">
        <v>162</v>
      </c>
      <c r="H225" s="1" t="s">
        <v>247</v>
      </c>
      <c r="I225">
        <v>0</v>
      </c>
      <c r="J225" s="2">
        <v>1400000</v>
      </c>
      <c r="K225" s="4" t="s">
        <v>165</v>
      </c>
      <c r="L225" s="1" t="s">
        <v>166</v>
      </c>
    </row>
    <row r="226" spans="1:12" x14ac:dyDescent="0.25">
      <c r="A226" s="1" t="s">
        <v>182</v>
      </c>
      <c r="B226" s="1" t="s">
        <v>150</v>
      </c>
      <c r="C226" s="1" t="s">
        <v>248</v>
      </c>
      <c r="D226" s="1" t="s">
        <v>146</v>
      </c>
      <c r="E226" s="1" t="s">
        <v>152</v>
      </c>
      <c r="F226" s="1" t="s">
        <v>153</v>
      </c>
      <c r="G226" s="1" t="s">
        <v>162</v>
      </c>
      <c r="H226" s="1" t="s">
        <v>248</v>
      </c>
      <c r="I226">
        <v>0</v>
      </c>
      <c r="J226" s="2">
        <v>1400000</v>
      </c>
      <c r="K226" s="4" t="s">
        <v>165</v>
      </c>
      <c r="L226" s="1" t="s">
        <v>166</v>
      </c>
    </row>
    <row r="227" spans="1:12" x14ac:dyDescent="0.25">
      <c r="A227" s="1" t="s">
        <v>182</v>
      </c>
      <c r="B227" s="1" t="s">
        <v>150</v>
      </c>
      <c r="C227" s="1" t="s">
        <v>249</v>
      </c>
      <c r="D227" s="1" t="s">
        <v>146</v>
      </c>
      <c r="E227" s="1" t="s">
        <v>152</v>
      </c>
      <c r="F227" s="1" t="s">
        <v>153</v>
      </c>
      <c r="G227" s="1" t="s">
        <v>162</v>
      </c>
      <c r="H227" s="1" t="s">
        <v>249</v>
      </c>
      <c r="I227">
        <v>0</v>
      </c>
      <c r="J227" s="2">
        <v>1400000</v>
      </c>
      <c r="K227" s="4" t="s">
        <v>165</v>
      </c>
      <c r="L227" s="1" t="s">
        <v>166</v>
      </c>
    </row>
    <row r="228" spans="1:12" x14ac:dyDescent="0.25">
      <c r="A228" s="1" t="s">
        <v>182</v>
      </c>
      <c r="B228" s="1" t="s">
        <v>150</v>
      </c>
      <c r="C228" s="1" t="s">
        <v>250</v>
      </c>
      <c r="D228" s="1" t="s">
        <v>146</v>
      </c>
      <c r="E228" s="1" t="s">
        <v>152</v>
      </c>
      <c r="F228" s="1" t="s">
        <v>153</v>
      </c>
      <c r="G228" s="1" t="s">
        <v>162</v>
      </c>
      <c r="H228" s="1" t="s">
        <v>250</v>
      </c>
      <c r="I228">
        <v>0</v>
      </c>
      <c r="J228" s="2">
        <v>1400000</v>
      </c>
      <c r="K228" s="4" t="s">
        <v>165</v>
      </c>
      <c r="L228" s="1" t="s">
        <v>166</v>
      </c>
    </row>
    <row r="229" spans="1:12" x14ac:dyDescent="0.25">
      <c r="A229" s="1" t="s">
        <v>182</v>
      </c>
      <c r="B229" s="1" t="s">
        <v>150</v>
      </c>
      <c r="C229" s="1" t="s">
        <v>250</v>
      </c>
      <c r="D229" s="1" t="s">
        <v>146</v>
      </c>
      <c r="E229" s="1" t="s">
        <v>152</v>
      </c>
      <c r="F229" s="1" t="s">
        <v>153</v>
      </c>
      <c r="G229" s="1" t="s">
        <v>162</v>
      </c>
      <c r="H229" s="1" t="s">
        <v>250</v>
      </c>
      <c r="I229">
        <v>0</v>
      </c>
      <c r="J229" s="2">
        <v>14000</v>
      </c>
      <c r="K229" s="4" t="s">
        <v>165</v>
      </c>
      <c r="L229" s="1" t="s">
        <v>166</v>
      </c>
    </row>
    <row r="230" spans="1:12" x14ac:dyDescent="0.25">
      <c r="A230" s="1" t="s">
        <v>182</v>
      </c>
      <c r="B230" s="1" t="s">
        <v>150</v>
      </c>
      <c r="C230" s="1" t="s">
        <v>250</v>
      </c>
      <c r="D230" s="1" t="s">
        <v>146</v>
      </c>
      <c r="E230" s="1" t="s">
        <v>152</v>
      </c>
      <c r="F230" s="1" t="s">
        <v>153</v>
      </c>
      <c r="G230" s="1" t="s">
        <v>162</v>
      </c>
      <c r="H230" s="1" t="s">
        <v>250</v>
      </c>
      <c r="I230">
        <v>0</v>
      </c>
      <c r="J230" s="2">
        <v>14000</v>
      </c>
      <c r="K230" s="4" t="s">
        <v>165</v>
      </c>
      <c r="L230" s="1" t="s">
        <v>166</v>
      </c>
    </row>
    <row r="231" spans="1:12" x14ac:dyDescent="0.25">
      <c r="A231" s="1" t="s">
        <v>182</v>
      </c>
      <c r="B231" s="1" t="s">
        <v>150</v>
      </c>
      <c r="C231" s="1" t="s">
        <v>251</v>
      </c>
      <c r="D231" s="1" t="s">
        <v>146</v>
      </c>
      <c r="E231" s="1" t="s">
        <v>152</v>
      </c>
      <c r="F231" s="1" t="s">
        <v>153</v>
      </c>
      <c r="G231" s="1" t="s">
        <v>167</v>
      </c>
      <c r="H231" s="1" t="s">
        <v>251</v>
      </c>
      <c r="I231">
        <v>0</v>
      </c>
      <c r="J231" s="2">
        <v>1400000</v>
      </c>
      <c r="K231" s="4" t="s">
        <v>165</v>
      </c>
      <c r="L231" s="1" t="s">
        <v>166</v>
      </c>
    </row>
    <row r="232" spans="1:12" x14ac:dyDescent="0.25">
      <c r="A232" s="1" t="s">
        <v>182</v>
      </c>
      <c r="B232" s="1" t="s">
        <v>150</v>
      </c>
      <c r="C232" s="1" t="s">
        <v>251</v>
      </c>
      <c r="D232" s="1" t="s">
        <v>146</v>
      </c>
      <c r="E232" s="1" t="s">
        <v>152</v>
      </c>
      <c r="F232" s="1" t="s">
        <v>153</v>
      </c>
      <c r="G232" s="1" t="s">
        <v>167</v>
      </c>
      <c r="H232" s="1" t="s">
        <v>251</v>
      </c>
      <c r="I232">
        <v>0</v>
      </c>
      <c r="J232" s="2">
        <v>15000</v>
      </c>
      <c r="K232" s="4" t="s">
        <v>165</v>
      </c>
      <c r="L232" s="1" t="s">
        <v>166</v>
      </c>
    </row>
    <row r="233" spans="1:12" x14ac:dyDescent="0.25">
      <c r="A233" s="1" t="s">
        <v>182</v>
      </c>
      <c r="B233" s="1" t="s">
        <v>150</v>
      </c>
      <c r="C233" s="1" t="s">
        <v>251</v>
      </c>
      <c r="D233" s="1" t="s">
        <v>146</v>
      </c>
      <c r="E233" s="1" t="s">
        <v>152</v>
      </c>
      <c r="F233" s="1" t="s">
        <v>153</v>
      </c>
      <c r="G233" s="1" t="s">
        <v>167</v>
      </c>
      <c r="H233" s="1" t="s">
        <v>251</v>
      </c>
      <c r="I233">
        <v>0</v>
      </c>
      <c r="J233" s="2">
        <v>14000</v>
      </c>
      <c r="K233" s="4" t="s">
        <v>165</v>
      </c>
      <c r="L233" s="1" t="s">
        <v>166</v>
      </c>
    </row>
    <row r="234" spans="1:12" x14ac:dyDescent="0.25">
      <c r="A234" s="1" t="s">
        <v>182</v>
      </c>
      <c r="B234" s="1" t="s">
        <v>150</v>
      </c>
      <c r="C234" s="1" t="s">
        <v>251</v>
      </c>
      <c r="D234" s="1" t="s">
        <v>146</v>
      </c>
      <c r="E234" s="1" t="s">
        <v>152</v>
      </c>
      <c r="F234" s="1" t="s">
        <v>153</v>
      </c>
      <c r="G234" s="1" t="s">
        <v>167</v>
      </c>
      <c r="H234" s="1" t="s">
        <v>251</v>
      </c>
      <c r="I234">
        <v>0</v>
      </c>
      <c r="J234" s="2">
        <v>18000</v>
      </c>
      <c r="K234" s="4" t="s">
        <v>165</v>
      </c>
      <c r="L234" s="1" t="s">
        <v>166</v>
      </c>
    </row>
    <row r="235" spans="1:12" x14ac:dyDescent="0.25">
      <c r="A235" s="1" t="s">
        <v>182</v>
      </c>
      <c r="B235" s="1" t="s">
        <v>150</v>
      </c>
      <c r="C235" s="1" t="s">
        <v>252</v>
      </c>
      <c r="D235" s="1" t="s">
        <v>146</v>
      </c>
      <c r="E235" s="1" t="s">
        <v>152</v>
      </c>
      <c r="F235" s="1" t="s">
        <v>153</v>
      </c>
      <c r="G235" s="1" t="s">
        <v>162</v>
      </c>
      <c r="H235" s="1" t="s">
        <v>252</v>
      </c>
      <c r="I235">
        <v>0</v>
      </c>
      <c r="J235" s="2">
        <v>1400000</v>
      </c>
      <c r="K235" s="4" t="s">
        <v>165</v>
      </c>
      <c r="L235" s="1" t="s">
        <v>166</v>
      </c>
    </row>
    <row r="236" spans="1:12" x14ac:dyDescent="0.25">
      <c r="A236" s="1" t="s">
        <v>182</v>
      </c>
      <c r="B236" s="1" t="s">
        <v>150</v>
      </c>
      <c r="C236" s="1" t="s">
        <v>253</v>
      </c>
      <c r="D236" s="1" t="s">
        <v>146</v>
      </c>
      <c r="E236" s="1" t="s">
        <v>152</v>
      </c>
      <c r="F236" s="1" t="s">
        <v>153</v>
      </c>
      <c r="G236" s="1" t="s">
        <v>168</v>
      </c>
      <c r="H236" s="1" t="s">
        <v>253</v>
      </c>
      <c r="I236">
        <v>0</v>
      </c>
      <c r="J236" s="2">
        <v>1400000</v>
      </c>
      <c r="K236" s="4" t="s">
        <v>165</v>
      </c>
      <c r="L236" s="1" t="s">
        <v>166</v>
      </c>
    </row>
    <row r="237" spans="1:12" x14ac:dyDescent="0.25">
      <c r="A237" s="1" t="s">
        <v>182</v>
      </c>
      <c r="B237" s="1" t="s">
        <v>150</v>
      </c>
      <c r="C237" s="1" t="s">
        <v>253</v>
      </c>
      <c r="D237" s="1" t="s">
        <v>146</v>
      </c>
      <c r="E237" s="1" t="s">
        <v>152</v>
      </c>
      <c r="F237" s="1" t="s">
        <v>153</v>
      </c>
      <c r="G237" s="1" t="s">
        <v>168</v>
      </c>
      <c r="H237" s="1" t="s">
        <v>253</v>
      </c>
      <c r="I237">
        <v>0</v>
      </c>
      <c r="J237" s="2">
        <v>14000</v>
      </c>
      <c r="K237" s="4" t="s">
        <v>165</v>
      </c>
      <c r="L237" s="1" t="s">
        <v>166</v>
      </c>
    </row>
    <row r="238" spans="1:12" x14ac:dyDescent="0.25">
      <c r="A238" s="1" t="s">
        <v>182</v>
      </c>
      <c r="B238" s="1" t="s">
        <v>150</v>
      </c>
      <c r="C238" s="1" t="s">
        <v>253</v>
      </c>
      <c r="D238" s="1" t="s">
        <v>146</v>
      </c>
      <c r="E238" s="1" t="s">
        <v>152</v>
      </c>
      <c r="F238" s="1" t="s">
        <v>153</v>
      </c>
      <c r="G238" s="1" t="s">
        <v>168</v>
      </c>
      <c r="H238" s="1" t="s">
        <v>253</v>
      </c>
      <c r="I238">
        <v>0</v>
      </c>
      <c r="J238" s="2">
        <v>20000</v>
      </c>
      <c r="K238" s="4" t="s">
        <v>165</v>
      </c>
      <c r="L238" s="1" t="s">
        <v>166</v>
      </c>
    </row>
    <row r="239" spans="1:12" x14ac:dyDescent="0.25">
      <c r="A239" s="1" t="s">
        <v>182</v>
      </c>
      <c r="B239" s="1" t="s">
        <v>150</v>
      </c>
      <c r="C239" s="1" t="s">
        <v>254</v>
      </c>
      <c r="D239" s="1" t="s">
        <v>146</v>
      </c>
      <c r="E239" s="1" t="s">
        <v>152</v>
      </c>
      <c r="F239" s="1" t="s">
        <v>153</v>
      </c>
      <c r="G239" s="1" t="s">
        <v>162</v>
      </c>
      <c r="H239" s="1" t="s">
        <v>254</v>
      </c>
      <c r="I239">
        <v>0</v>
      </c>
      <c r="J239" s="2">
        <v>1400000</v>
      </c>
      <c r="K239" s="4" t="s">
        <v>165</v>
      </c>
      <c r="L239" s="1" t="s">
        <v>166</v>
      </c>
    </row>
    <row r="240" spans="1:12" x14ac:dyDescent="0.25">
      <c r="A240" s="1" t="s">
        <v>182</v>
      </c>
      <c r="B240" s="1" t="s">
        <v>150</v>
      </c>
      <c r="C240" s="1" t="s">
        <v>255</v>
      </c>
      <c r="D240" s="1" t="s">
        <v>146</v>
      </c>
      <c r="E240" s="1" t="s">
        <v>152</v>
      </c>
      <c r="F240" s="1" t="s">
        <v>153</v>
      </c>
      <c r="G240" s="1" t="s">
        <v>162</v>
      </c>
      <c r="H240" s="1" t="s">
        <v>255</v>
      </c>
      <c r="I240">
        <v>0</v>
      </c>
      <c r="J240" s="2">
        <v>1400000</v>
      </c>
      <c r="K240" s="4" t="s">
        <v>165</v>
      </c>
      <c r="L240" s="1" t="s">
        <v>166</v>
      </c>
    </row>
    <row r="241" spans="1:12" x14ac:dyDescent="0.25">
      <c r="A241" s="1" t="s">
        <v>182</v>
      </c>
      <c r="B241" s="1" t="s">
        <v>150</v>
      </c>
      <c r="C241" s="1" t="s">
        <v>256</v>
      </c>
      <c r="D241" s="1" t="s">
        <v>146</v>
      </c>
      <c r="E241" s="1" t="s">
        <v>152</v>
      </c>
      <c r="F241" s="1" t="s">
        <v>153</v>
      </c>
      <c r="G241" s="1" t="s">
        <v>162</v>
      </c>
      <c r="H241" s="1" t="s">
        <v>256</v>
      </c>
      <c r="I241">
        <v>0</v>
      </c>
      <c r="J241" s="2">
        <v>1400000</v>
      </c>
      <c r="K241" s="4" t="s">
        <v>165</v>
      </c>
      <c r="L241" s="1" t="s">
        <v>166</v>
      </c>
    </row>
    <row r="242" spans="1:12" x14ac:dyDescent="0.25">
      <c r="A242" s="1" t="s">
        <v>182</v>
      </c>
      <c r="B242" s="1" t="s">
        <v>150</v>
      </c>
      <c r="C242" s="1" t="s">
        <v>257</v>
      </c>
      <c r="D242" s="1" t="s">
        <v>146</v>
      </c>
      <c r="E242" s="1" t="s">
        <v>152</v>
      </c>
      <c r="F242" s="1" t="s">
        <v>153</v>
      </c>
      <c r="G242" s="1" t="s">
        <v>162</v>
      </c>
      <c r="H242" s="1" t="s">
        <v>257</v>
      </c>
      <c r="I242">
        <v>0</v>
      </c>
      <c r="J242" s="2">
        <v>1400000</v>
      </c>
      <c r="K242" s="4" t="s">
        <v>165</v>
      </c>
      <c r="L242" s="1" t="s">
        <v>166</v>
      </c>
    </row>
    <row r="243" spans="1:12" x14ac:dyDescent="0.25">
      <c r="A243" s="1" t="s">
        <v>182</v>
      </c>
      <c r="B243" s="1" t="s">
        <v>150</v>
      </c>
      <c r="C243" s="1" t="s">
        <v>258</v>
      </c>
      <c r="D243" s="1" t="s">
        <v>146</v>
      </c>
      <c r="E243" s="1" t="s">
        <v>152</v>
      </c>
      <c r="F243" s="1" t="s">
        <v>153</v>
      </c>
      <c r="G243" s="1" t="s">
        <v>162</v>
      </c>
      <c r="H243" s="1" t="s">
        <v>258</v>
      </c>
      <c r="I243">
        <v>0</v>
      </c>
      <c r="J243" s="2">
        <v>1400000</v>
      </c>
      <c r="K243" s="4" t="s">
        <v>165</v>
      </c>
      <c r="L243" s="1" t="s">
        <v>166</v>
      </c>
    </row>
    <row r="244" spans="1:12" x14ac:dyDescent="0.25">
      <c r="A244" s="1" t="s">
        <v>182</v>
      </c>
      <c r="B244" s="1" t="s">
        <v>150</v>
      </c>
      <c r="C244" s="1" t="s">
        <v>259</v>
      </c>
      <c r="D244" s="1" t="s">
        <v>146</v>
      </c>
      <c r="E244" s="1" t="s">
        <v>152</v>
      </c>
      <c r="F244" s="1" t="s">
        <v>153</v>
      </c>
      <c r="G244" s="1" t="s">
        <v>162</v>
      </c>
      <c r="H244" s="1" t="s">
        <v>259</v>
      </c>
      <c r="I244">
        <v>0</v>
      </c>
      <c r="J244" s="2">
        <v>1400000</v>
      </c>
      <c r="K244" s="4" t="s">
        <v>165</v>
      </c>
      <c r="L244" s="1" t="s">
        <v>166</v>
      </c>
    </row>
    <row r="245" spans="1:12" x14ac:dyDescent="0.25">
      <c r="A245" s="1" t="s">
        <v>171</v>
      </c>
      <c r="B245" s="1" t="s">
        <v>123</v>
      </c>
      <c r="C245" s="1" t="s">
        <v>260</v>
      </c>
      <c r="D245" s="1" t="s">
        <v>146</v>
      </c>
      <c r="E245" s="1" t="s">
        <v>147</v>
      </c>
      <c r="F245" s="1" t="s">
        <v>157</v>
      </c>
      <c r="G245" s="1" t="s">
        <v>260</v>
      </c>
      <c r="I245" s="2">
        <v>100000</v>
      </c>
      <c r="J245">
        <v>0</v>
      </c>
      <c r="K245" s="4" t="s">
        <v>170</v>
      </c>
      <c r="L245" s="1" t="s">
        <v>128</v>
      </c>
    </row>
    <row r="246" spans="1:12" x14ac:dyDescent="0.25">
      <c r="A246" s="1" t="s">
        <v>171</v>
      </c>
      <c r="B246" s="1" t="s">
        <v>123</v>
      </c>
      <c r="C246" s="1" t="s">
        <v>261</v>
      </c>
      <c r="D246" s="1" t="s">
        <v>146</v>
      </c>
      <c r="E246" s="1" t="s">
        <v>147</v>
      </c>
      <c r="F246" s="1" t="s">
        <v>145</v>
      </c>
      <c r="G246" s="1" t="s">
        <v>261</v>
      </c>
      <c r="I246" s="2">
        <v>128000</v>
      </c>
      <c r="J246">
        <v>0</v>
      </c>
      <c r="K246" s="4" t="s">
        <v>170</v>
      </c>
      <c r="L246" s="1" t="s">
        <v>128</v>
      </c>
    </row>
    <row r="247" spans="1:12" x14ac:dyDescent="0.25">
      <c r="A247" s="1" t="s">
        <v>171</v>
      </c>
      <c r="B247" s="1" t="s">
        <v>123</v>
      </c>
      <c r="C247" s="1" t="s">
        <v>262</v>
      </c>
      <c r="D247" s="1" t="s">
        <v>146</v>
      </c>
      <c r="E247" s="1" t="s">
        <v>147</v>
      </c>
      <c r="F247" s="1" t="s">
        <v>145</v>
      </c>
      <c r="G247" s="1" t="s">
        <v>262</v>
      </c>
      <c r="I247" s="2">
        <v>128000</v>
      </c>
      <c r="J247">
        <v>0</v>
      </c>
      <c r="K247" s="4" t="s">
        <v>170</v>
      </c>
      <c r="L247" s="1" t="s">
        <v>128</v>
      </c>
    </row>
    <row r="248" spans="1:12" x14ac:dyDescent="0.25">
      <c r="A248" s="1" t="s">
        <v>171</v>
      </c>
      <c r="B248" s="1" t="s">
        <v>123</v>
      </c>
      <c r="C248" s="1" t="s">
        <v>263</v>
      </c>
      <c r="D248" s="1" t="s">
        <v>146</v>
      </c>
      <c r="E248" s="1" t="s">
        <v>147</v>
      </c>
      <c r="F248" s="1" t="s">
        <v>145</v>
      </c>
      <c r="G248" s="1" t="s">
        <v>263</v>
      </c>
      <c r="I248" s="2">
        <v>128000</v>
      </c>
      <c r="J248">
        <v>0</v>
      </c>
      <c r="K248" s="4" t="s">
        <v>170</v>
      </c>
      <c r="L248" s="1" t="s">
        <v>128</v>
      </c>
    </row>
    <row r="249" spans="1:12" x14ac:dyDescent="0.25">
      <c r="A249" s="1" t="s">
        <v>171</v>
      </c>
      <c r="B249" s="1" t="s">
        <v>123</v>
      </c>
      <c r="C249" s="1" t="s">
        <v>264</v>
      </c>
      <c r="D249" s="1" t="s">
        <v>146</v>
      </c>
      <c r="E249" s="1" t="s">
        <v>147</v>
      </c>
      <c r="F249" s="1" t="s">
        <v>145</v>
      </c>
      <c r="G249" s="1" t="s">
        <v>264</v>
      </c>
      <c r="I249" s="2">
        <v>128000</v>
      </c>
      <c r="J249">
        <v>0</v>
      </c>
      <c r="K249" s="4" t="s">
        <v>170</v>
      </c>
      <c r="L249" s="1" t="s">
        <v>128</v>
      </c>
    </row>
    <row r="250" spans="1:12" x14ac:dyDescent="0.25">
      <c r="A250" s="1" t="s">
        <v>171</v>
      </c>
      <c r="B250" s="1" t="s">
        <v>123</v>
      </c>
      <c r="C250" s="1" t="s">
        <v>265</v>
      </c>
      <c r="D250" s="1" t="s">
        <v>146</v>
      </c>
      <c r="E250" s="1" t="s">
        <v>147</v>
      </c>
      <c r="F250" s="1" t="s">
        <v>145</v>
      </c>
      <c r="G250" s="1" t="s">
        <v>265</v>
      </c>
      <c r="I250" s="2">
        <v>128000</v>
      </c>
      <c r="J250">
        <v>0</v>
      </c>
      <c r="K250" s="4" t="s">
        <v>170</v>
      </c>
      <c r="L250" s="1" t="s">
        <v>128</v>
      </c>
    </row>
    <row r="251" spans="1:12" x14ac:dyDescent="0.25">
      <c r="A251" s="1" t="s">
        <v>171</v>
      </c>
      <c r="B251" s="1" t="s">
        <v>123</v>
      </c>
      <c r="C251" s="1" t="s">
        <v>266</v>
      </c>
      <c r="D251" s="1" t="s">
        <v>146</v>
      </c>
      <c r="E251" s="1" t="s">
        <v>147</v>
      </c>
      <c r="F251" s="1" t="s">
        <v>145</v>
      </c>
      <c r="G251" s="1" t="s">
        <v>266</v>
      </c>
      <c r="I251" s="2">
        <v>128000</v>
      </c>
      <c r="J251">
        <v>0</v>
      </c>
      <c r="K251" s="4" t="s">
        <v>170</v>
      </c>
      <c r="L251" s="1" t="s">
        <v>128</v>
      </c>
    </row>
    <row r="252" spans="1:12" x14ac:dyDescent="0.25">
      <c r="A252" s="1" t="s">
        <v>171</v>
      </c>
      <c r="B252" s="1" t="s">
        <v>123</v>
      </c>
      <c r="C252" s="1" t="s">
        <v>267</v>
      </c>
      <c r="D252" s="1" t="s">
        <v>146</v>
      </c>
      <c r="E252" s="1" t="s">
        <v>147</v>
      </c>
      <c r="F252" s="1" t="s">
        <v>145</v>
      </c>
      <c r="G252" s="1" t="s">
        <v>267</v>
      </c>
      <c r="I252" s="2">
        <v>128000</v>
      </c>
      <c r="J252">
        <v>0</v>
      </c>
      <c r="K252" s="4" t="s">
        <v>170</v>
      </c>
      <c r="L252" s="1" t="s">
        <v>128</v>
      </c>
    </row>
    <row r="253" spans="1:12" x14ac:dyDescent="0.25">
      <c r="A253" s="1" t="s">
        <v>171</v>
      </c>
      <c r="B253" s="1" t="s">
        <v>123</v>
      </c>
      <c r="C253" s="1" t="s">
        <v>268</v>
      </c>
      <c r="D253" s="1" t="s">
        <v>146</v>
      </c>
      <c r="E253" s="1" t="s">
        <v>147</v>
      </c>
      <c r="F253" s="1" t="s">
        <v>145</v>
      </c>
      <c r="G253" s="1" t="s">
        <v>268</v>
      </c>
      <c r="I253" s="2">
        <v>128000</v>
      </c>
      <c r="J253">
        <v>0</v>
      </c>
      <c r="K253" s="4" t="s">
        <v>170</v>
      </c>
      <c r="L253" s="1" t="s">
        <v>128</v>
      </c>
    </row>
    <row r="254" spans="1:12" x14ac:dyDescent="0.25">
      <c r="A254" s="1" t="s">
        <v>171</v>
      </c>
      <c r="B254" s="1" t="s">
        <v>123</v>
      </c>
      <c r="C254" s="1" t="s">
        <v>269</v>
      </c>
      <c r="D254" s="1" t="s">
        <v>146</v>
      </c>
      <c r="E254" s="1" t="s">
        <v>147</v>
      </c>
      <c r="F254" s="1" t="s">
        <v>145</v>
      </c>
      <c r="G254" s="1" t="s">
        <v>269</v>
      </c>
      <c r="I254" s="2">
        <v>128000</v>
      </c>
      <c r="J254">
        <v>0</v>
      </c>
      <c r="K254" s="4" t="s">
        <v>170</v>
      </c>
      <c r="L254" s="1" t="s">
        <v>128</v>
      </c>
    </row>
    <row r="255" spans="1:12" x14ac:dyDescent="0.25">
      <c r="A255" s="1" t="s">
        <v>171</v>
      </c>
      <c r="B255" s="1" t="s">
        <v>123</v>
      </c>
      <c r="C255" s="1" t="s">
        <v>270</v>
      </c>
      <c r="D255" s="1" t="s">
        <v>146</v>
      </c>
      <c r="E255" s="1" t="s">
        <v>147</v>
      </c>
      <c r="F255" s="1" t="s">
        <v>145</v>
      </c>
      <c r="G255" s="1" t="s">
        <v>270</v>
      </c>
      <c r="I255" s="2">
        <v>128000</v>
      </c>
      <c r="J255">
        <v>0</v>
      </c>
      <c r="K255" s="4" t="s">
        <v>170</v>
      </c>
      <c r="L255" s="1" t="s">
        <v>128</v>
      </c>
    </row>
    <row r="256" spans="1:12" x14ac:dyDescent="0.25">
      <c r="A256" s="1" t="s">
        <v>171</v>
      </c>
      <c r="B256" s="1" t="s">
        <v>123</v>
      </c>
      <c r="C256" s="1" t="s">
        <v>183</v>
      </c>
      <c r="D256" s="1" t="s">
        <v>146</v>
      </c>
      <c r="E256" s="1" t="s">
        <v>147</v>
      </c>
      <c r="F256" s="1" t="s">
        <v>145</v>
      </c>
      <c r="G256" s="1" t="s">
        <v>183</v>
      </c>
      <c r="I256" s="2">
        <v>128000</v>
      </c>
      <c r="J256">
        <v>0</v>
      </c>
      <c r="K256" s="4" t="s">
        <v>170</v>
      </c>
      <c r="L256" s="1" t="s">
        <v>128</v>
      </c>
    </row>
    <row r="257" spans="1:12" x14ac:dyDescent="0.25">
      <c r="A257" s="1" t="s">
        <v>171</v>
      </c>
      <c r="B257" s="1" t="s">
        <v>123</v>
      </c>
      <c r="C257" s="1" t="s">
        <v>184</v>
      </c>
      <c r="D257" s="1" t="s">
        <v>146</v>
      </c>
      <c r="E257" s="1" t="s">
        <v>147</v>
      </c>
      <c r="F257" s="1" t="s">
        <v>145</v>
      </c>
      <c r="G257" s="1" t="s">
        <v>184</v>
      </c>
      <c r="I257" s="2">
        <v>128000</v>
      </c>
      <c r="J257">
        <v>0</v>
      </c>
      <c r="K257" s="4" t="s">
        <v>170</v>
      </c>
      <c r="L257" s="1" t="s">
        <v>128</v>
      </c>
    </row>
    <row r="258" spans="1:12" x14ac:dyDescent="0.25">
      <c r="A258" s="1" t="s">
        <v>171</v>
      </c>
      <c r="B258" s="1" t="s">
        <v>123</v>
      </c>
      <c r="C258" s="1" t="s">
        <v>185</v>
      </c>
      <c r="D258" s="1" t="s">
        <v>146</v>
      </c>
      <c r="E258" s="1" t="s">
        <v>147</v>
      </c>
      <c r="F258" s="1" t="s">
        <v>161</v>
      </c>
      <c r="G258" s="1" t="s">
        <v>185</v>
      </c>
      <c r="I258" s="2">
        <v>128000</v>
      </c>
      <c r="J258">
        <v>0</v>
      </c>
      <c r="K258" s="4" t="s">
        <v>170</v>
      </c>
      <c r="L258" s="1" t="s">
        <v>128</v>
      </c>
    </row>
    <row r="259" spans="1:12" x14ac:dyDescent="0.25">
      <c r="A259" s="1" t="s">
        <v>171</v>
      </c>
      <c r="B259" s="1" t="s">
        <v>123</v>
      </c>
      <c r="C259" s="1" t="s">
        <v>186</v>
      </c>
      <c r="D259" s="1" t="s">
        <v>146</v>
      </c>
      <c r="E259" s="1" t="s">
        <v>147</v>
      </c>
      <c r="F259" s="1" t="s">
        <v>161</v>
      </c>
      <c r="G259" s="1" t="s">
        <v>186</v>
      </c>
      <c r="I259" s="2">
        <v>128000</v>
      </c>
      <c r="J259">
        <v>0</v>
      </c>
      <c r="K259" s="4" t="s">
        <v>170</v>
      </c>
      <c r="L259" s="1" t="s">
        <v>128</v>
      </c>
    </row>
    <row r="260" spans="1:12" x14ac:dyDescent="0.25">
      <c r="A260" s="1" t="s">
        <v>171</v>
      </c>
      <c r="B260" s="1" t="s">
        <v>123</v>
      </c>
      <c r="C260" s="1" t="s">
        <v>187</v>
      </c>
      <c r="D260" s="1" t="s">
        <v>146</v>
      </c>
      <c r="E260" s="1" t="s">
        <v>147</v>
      </c>
      <c r="F260" s="1" t="s">
        <v>161</v>
      </c>
      <c r="G260" s="1" t="s">
        <v>187</v>
      </c>
      <c r="I260" s="2">
        <v>128000</v>
      </c>
      <c r="J260">
        <v>0</v>
      </c>
      <c r="K260" s="4" t="s">
        <v>170</v>
      </c>
      <c r="L260" s="1" t="s">
        <v>128</v>
      </c>
    </row>
    <row r="261" spans="1:12" x14ac:dyDescent="0.25">
      <c r="A261" s="1" t="s">
        <v>171</v>
      </c>
      <c r="B261" s="1" t="s">
        <v>123</v>
      </c>
      <c r="C261" s="1" t="s">
        <v>188</v>
      </c>
      <c r="D261" s="1" t="s">
        <v>146</v>
      </c>
      <c r="E261" s="1" t="s">
        <v>147</v>
      </c>
      <c r="F261" s="1" t="s">
        <v>161</v>
      </c>
      <c r="G261" s="1" t="s">
        <v>188</v>
      </c>
      <c r="I261" s="2">
        <v>128000</v>
      </c>
      <c r="J261">
        <v>0</v>
      </c>
      <c r="K261" s="4" t="s">
        <v>170</v>
      </c>
      <c r="L261" s="1" t="s">
        <v>128</v>
      </c>
    </row>
    <row r="262" spans="1:12" x14ac:dyDescent="0.25">
      <c r="A262" s="1" t="s">
        <v>171</v>
      </c>
      <c r="B262" s="1" t="s">
        <v>123</v>
      </c>
      <c r="C262" s="1" t="s">
        <v>189</v>
      </c>
      <c r="D262" s="1" t="s">
        <v>146</v>
      </c>
      <c r="E262" s="1" t="s">
        <v>147</v>
      </c>
      <c r="F262" s="1" t="s">
        <v>145</v>
      </c>
      <c r="G262" s="1" t="s">
        <v>189</v>
      </c>
      <c r="I262" s="2">
        <v>128000</v>
      </c>
      <c r="J262">
        <v>0</v>
      </c>
      <c r="K262" s="4" t="s">
        <v>170</v>
      </c>
      <c r="L262" s="1" t="s">
        <v>128</v>
      </c>
    </row>
    <row r="263" spans="1:12" x14ac:dyDescent="0.25">
      <c r="A263" s="1" t="s">
        <v>171</v>
      </c>
      <c r="B263" s="1" t="s">
        <v>123</v>
      </c>
      <c r="C263" s="1" t="s">
        <v>190</v>
      </c>
      <c r="D263" s="1" t="s">
        <v>146</v>
      </c>
      <c r="E263" s="1" t="s">
        <v>147</v>
      </c>
      <c r="F263" s="1" t="s">
        <v>145</v>
      </c>
      <c r="G263" s="1" t="s">
        <v>190</v>
      </c>
      <c r="I263" s="2">
        <v>128000</v>
      </c>
      <c r="J263">
        <v>0</v>
      </c>
      <c r="K263" s="4" t="s">
        <v>170</v>
      </c>
      <c r="L263" s="1" t="s">
        <v>128</v>
      </c>
    </row>
    <row r="264" spans="1:12" x14ac:dyDescent="0.25">
      <c r="A264" s="1" t="s">
        <v>171</v>
      </c>
      <c r="B264" s="1" t="s">
        <v>123</v>
      </c>
      <c r="C264" s="1" t="s">
        <v>191</v>
      </c>
      <c r="D264" s="1" t="s">
        <v>146</v>
      </c>
      <c r="E264" s="1" t="s">
        <v>147</v>
      </c>
      <c r="F264" s="1" t="s">
        <v>145</v>
      </c>
      <c r="G264" s="1" t="s">
        <v>191</v>
      </c>
      <c r="I264" s="2">
        <v>128000</v>
      </c>
      <c r="J264">
        <v>0</v>
      </c>
      <c r="K264" s="4" t="s">
        <v>170</v>
      </c>
      <c r="L264" s="1" t="s">
        <v>128</v>
      </c>
    </row>
    <row r="265" spans="1:12" x14ac:dyDescent="0.25">
      <c r="A265" s="1" t="s">
        <v>171</v>
      </c>
      <c r="B265" s="1" t="s">
        <v>123</v>
      </c>
      <c r="C265" s="1" t="s">
        <v>192</v>
      </c>
      <c r="D265" s="1" t="s">
        <v>146</v>
      </c>
      <c r="E265" s="1" t="s">
        <v>147</v>
      </c>
      <c r="F265" s="1" t="s">
        <v>145</v>
      </c>
      <c r="G265" s="1" t="s">
        <v>192</v>
      </c>
      <c r="I265" s="2">
        <v>128000</v>
      </c>
      <c r="J265">
        <v>0</v>
      </c>
      <c r="K265" s="4" t="s">
        <v>170</v>
      </c>
      <c r="L265" s="1" t="s">
        <v>128</v>
      </c>
    </row>
    <row r="266" spans="1:12" x14ac:dyDescent="0.25">
      <c r="A266" s="1" t="s">
        <v>171</v>
      </c>
      <c r="B266" s="1" t="s">
        <v>123</v>
      </c>
      <c r="C266" s="1" t="s">
        <v>193</v>
      </c>
      <c r="D266" s="1" t="s">
        <v>146</v>
      </c>
      <c r="E266" s="1" t="s">
        <v>147</v>
      </c>
      <c r="F266" s="1" t="s">
        <v>145</v>
      </c>
      <c r="G266" s="1" t="s">
        <v>193</v>
      </c>
      <c r="I266" s="2">
        <v>128000</v>
      </c>
      <c r="J266">
        <v>0</v>
      </c>
      <c r="K266" s="4" t="s">
        <v>170</v>
      </c>
      <c r="L266" s="1" t="s">
        <v>128</v>
      </c>
    </row>
    <row r="267" spans="1:12" x14ac:dyDescent="0.25">
      <c r="A267" s="1" t="s">
        <v>171</v>
      </c>
      <c r="B267" s="1" t="s">
        <v>123</v>
      </c>
      <c r="C267" s="1" t="s">
        <v>194</v>
      </c>
      <c r="D267" s="1" t="s">
        <v>146</v>
      </c>
      <c r="E267" s="1" t="s">
        <v>147</v>
      </c>
      <c r="F267" s="1" t="s">
        <v>145</v>
      </c>
      <c r="G267" s="1" t="s">
        <v>194</v>
      </c>
      <c r="I267" s="2">
        <v>128000</v>
      </c>
      <c r="J267">
        <v>0</v>
      </c>
      <c r="K267" s="4" t="s">
        <v>170</v>
      </c>
      <c r="L267" s="1" t="s">
        <v>128</v>
      </c>
    </row>
    <row r="268" spans="1:12" x14ac:dyDescent="0.25">
      <c r="A268" s="1" t="s">
        <v>171</v>
      </c>
      <c r="B268" s="1" t="s">
        <v>123</v>
      </c>
      <c r="C268" s="1" t="s">
        <v>195</v>
      </c>
      <c r="D268" s="1" t="s">
        <v>146</v>
      </c>
      <c r="E268" s="1" t="s">
        <v>147</v>
      </c>
      <c r="F268" s="1" t="s">
        <v>145</v>
      </c>
      <c r="G268" s="1" t="s">
        <v>195</v>
      </c>
      <c r="I268" s="2">
        <v>128000</v>
      </c>
      <c r="J268">
        <v>0</v>
      </c>
      <c r="K268" s="4" t="s">
        <v>170</v>
      </c>
      <c r="L268" s="1" t="s">
        <v>128</v>
      </c>
    </row>
    <row r="269" spans="1:12" x14ac:dyDescent="0.25">
      <c r="A269" s="1" t="s">
        <v>171</v>
      </c>
      <c r="B269" s="1" t="s">
        <v>123</v>
      </c>
      <c r="C269" s="1" t="s">
        <v>196</v>
      </c>
      <c r="D269" s="1" t="s">
        <v>146</v>
      </c>
      <c r="E269" s="1" t="s">
        <v>147</v>
      </c>
      <c r="F269" s="1" t="s">
        <v>145</v>
      </c>
      <c r="G269" s="1" t="s">
        <v>196</v>
      </c>
      <c r="I269" s="2">
        <v>128000</v>
      </c>
      <c r="J269">
        <v>0</v>
      </c>
      <c r="K269" s="4" t="s">
        <v>170</v>
      </c>
      <c r="L269" s="1" t="s">
        <v>128</v>
      </c>
    </row>
    <row r="270" spans="1:12" x14ac:dyDescent="0.25">
      <c r="A270" s="1" t="s">
        <v>171</v>
      </c>
      <c r="B270" s="1" t="s">
        <v>123</v>
      </c>
      <c r="C270" s="1" t="s">
        <v>197</v>
      </c>
      <c r="D270" s="1" t="s">
        <v>146</v>
      </c>
      <c r="E270" s="1" t="s">
        <v>152</v>
      </c>
      <c r="F270" s="1" t="s">
        <v>153</v>
      </c>
      <c r="G270" s="1" t="s">
        <v>162</v>
      </c>
      <c r="H270" s="1" t="s">
        <v>197</v>
      </c>
      <c r="I270">
        <v>0</v>
      </c>
      <c r="J270" s="2">
        <v>160000</v>
      </c>
      <c r="K270" s="4" t="s">
        <v>170</v>
      </c>
      <c r="L270" s="1" t="s">
        <v>166</v>
      </c>
    </row>
    <row r="271" spans="1:12" x14ac:dyDescent="0.25">
      <c r="A271" s="1" t="s">
        <v>171</v>
      </c>
      <c r="B271" s="1" t="s">
        <v>123</v>
      </c>
      <c r="C271" s="1" t="s">
        <v>198</v>
      </c>
      <c r="D271" s="1" t="s">
        <v>146</v>
      </c>
      <c r="E271" s="1" t="s">
        <v>152</v>
      </c>
      <c r="F271" s="1" t="s">
        <v>153</v>
      </c>
      <c r="G271" s="1" t="s">
        <v>162</v>
      </c>
      <c r="H271" s="1" t="s">
        <v>198</v>
      </c>
      <c r="I271">
        <v>0</v>
      </c>
      <c r="J271" s="2">
        <v>160000</v>
      </c>
      <c r="K271" s="4" t="s">
        <v>170</v>
      </c>
      <c r="L271" s="1" t="s">
        <v>166</v>
      </c>
    </row>
    <row r="272" spans="1:12" x14ac:dyDescent="0.25">
      <c r="A272" s="1" t="s">
        <v>171</v>
      </c>
      <c r="B272" s="1" t="s">
        <v>123</v>
      </c>
      <c r="C272" s="1" t="s">
        <v>199</v>
      </c>
      <c r="D272" s="1" t="s">
        <v>146</v>
      </c>
      <c r="E272" s="1" t="s">
        <v>152</v>
      </c>
      <c r="F272" s="1" t="s">
        <v>153</v>
      </c>
      <c r="G272" s="1" t="s">
        <v>162</v>
      </c>
      <c r="H272" s="1" t="s">
        <v>199</v>
      </c>
      <c r="I272">
        <v>0</v>
      </c>
      <c r="J272" s="2">
        <v>160000</v>
      </c>
      <c r="K272" s="4" t="s">
        <v>170</v>
      </c>
      <c r="L272" s="1" t="s">
        <v>166</v>
      </c>
    </row>
    <row r="273" spans="1:12" x14ac:dyDescent="0.25">
      <c r="A273" s="1" t="s">
        <v>171</v>
      </c>
      <c r="B273" s="1" t="s">
        <v>123</v>
      </c>
      <c r="C273" s="1" t="s">
        <v>200</v>
      </c>
      <c r="D273" s="1" t="s">
        <v>146</v>
      </c>
      <c r="E273" s="1" t="s">
        <v>152</v>
      </c>
      <c r="F273" s="1" t="s">
        <v>153</v>
      </c>
      <c r="G273" s="1" t="s">
        <v>162</v>
      </c>
      <c r="H273" s="1" t="s">
        <v>200</v>
      </c>
      <c r="I273">
        <v>0</v>
      </c>
      <c r="J273" s="2">
        <v>160000</v>
      </c>
      <c r="K273" s="4" t="s">
        <v>170</v>
      </c>
      <c r="L273" s="1" t="s">
        <v>166</v>
      </c>
    </row>
    <row r="274" spans="1:12" x14ac:dyDescent="0.25">
      <c r="A274" s="1" t="s">
        <v>171</v>
      </c>
      <c r="B274" s="1" t="s">
        <v>123</v>
      </c>
      <c r="C274" s="1" t="s">
        <v>201</v>
      </c>
      <c r="D274" s="1" t="s">
        <v>146</v>
      </c>
      <c r="E274" s="1" t="s">
        <v>152</v>
      </c>
      <c r="F274" s="1" t="s">
        <v>153</v>
      </c>
      <c r="G274" s="1" t="s">
        <v>163</v>
      </c>
      <c r="H274" s="1" t="s">
        <v>201</v>
      </c>
      <c r="I274">
        <v>0</v>
      </c>
      <c r="J274" s="2">
        <v>160000</v>
      </c>
      <c r="K274" s="4" t="s">
        <v>170</v>
      </c>
      <c r="L274" s="1" t="s">
        <v>166</v>
      </c>
    </row>
    <row r="275" spans="1:12" x14ac:dyDescent="0.25">
      <c r="A275" s="1" t="s">
        <v>171</v>
      </c>
      <c r="B275" s="1" t="s">
        <v>123</v>
      </c>
      <c r="C275" s="1" t="s">
        <v>202</v>
      </c>
      <c r="D275" s="1" t="s">
        <v>146</v>
      </c>
      <c r="E275" s="1" t="s">
        <v>152</v>
      </c>
      <c r="F275" s="1" t="s">
        <v>153</v>
      </c>
      <c r="G275" s="1" t="s">
        <v>151</v>
      </c>
      <c r="H275" s="1" t="s">
        <v>202</v>
      </c>
      <c r="I275">
        <v>0</v>
      </c>
      <c r="J275" s="2">
        <v>160000</v>
      </c>
      <c r="K275" s="4" t="s">
        <v>170</v>
      </c>
      <c r="L275" s="1" t="s">
        <v>166</v>
      </c>
    </row>
    <row r="276" spans="1:12" x14ac:dyDescent="0.25">
      <c r="A276" s="1" t="s">
        <v>171</v>
      </c>
      <c r="B276" s="1" t="s">
        <v>123</v>
      </c>
      <c r="C276" s="1" t="s">
        <v>203</v>
      </c>
      <c r="D276" s="1" t="s">
        <v>146</v>
      </c>
      <c r="E276" s="1" t="s">
        <v>152</v>
      </c>
      <c r="F276" s="1" t="s">
        <v>153</v>
      </c>
      <c r="G276" s="1" t="s">
        <v>162</v>
      </c>
      <c r="H276" s="1" t="s">
        <v>203</v>
      </c>
      <c r="I276">
        <v>0</v>
      </c>
      <c r="J276" s="2">
        <v>160000</v>
      </c>
      <c r="K276" s="4" t="s">
        <v>170</v>
      </c>
      <c r="L276" s="1" t="s">
        <v>166</v>
      </c>
    </row>
    <row r="277" spans="1:12" x14ac:dyDescent="0.25">
      <c r="A277" s="1" t="s">
        <v>171</v>
      </c>
      <c r="B277" s="1" t="s">
        <v>123</v>
      </c>
      <c r="C277" s="1" t="s">
        <v>204</v>
      </c>
      <c r="D277" s="1" t="s">
        <v>146</v>
      </c>
      <c r="E277" s="1" t="s">
        <v>152</v>
      </c>
      <c r="F277" s="1" t="s">
        <v>153</v>
      </c>
      <c r="G277" s="1" t="s">
        <v>162</v>
      </c>
      <c r="H277" s="1" t="s">
        <v>204</v>
      </c>
      <c r="I277">
        <v>0</v>
      </c>
      <c r="J277" s="2">
        <v>160000</v>
      </c>
      <c r="K277" s="4" t="s">
        <v>170</v>
      </c>
      <c r="L277" s="1" t="s">
        <v>166</v>
      </c>
    </row>
    <row r="278" spans="1:12" x14ac:dyDescent="0.25">
      <c r="A278" s="1" t="s">
        <v>171</v>
      </c>
      <c r="B278" s="1" t="s">
        <v>123</v>
      </c>
      <c r="C278" s="1" t="s">
        <v>205</v>
      </c>
      <c r="D278" s="1" t="s">
        <v>146</v>
      </c>
      <c r="E278" s="1" t="s">
        <v>152</v>
      </c>
      <c r="F278" s="1" t="s">
        <v>153</v>
      </c>
      <c r="G278" s="1" t="s">
        <v>162</v>
      </c>
      <c r="H278" s="1" t="s">
        <v>205</v>
      </c>
      <c r="I278">
        <v>0</v>
      </c>
      <c r="J278" s="2">
        <v>160000</v>
      </c>
      <c r="K278" s="4" t="s">
        <v>170</v>
      </c>
      <c r="L278" s="1" t="s">
        <v>166</v>
      </c>
    </row>
    <row r="279" spans="1:12" x14ac:dyDescent="0.25">
      <c r="A279" s="1" t="s">
        <v>171</v>
      </c>
      <c r="B279" s="1" t="s">
        <v>123</v>
      </c>
      <c r="C279" s="1" t="s">
        <v>206</v>
      </c>
      <c r="D279" s="1" t="s">
        <v>146</v>
      </c>
      <c r="E279" s="1" t="s">
        <v>152</v>
      </c>
      <c r="F279" s="1" t="s">
        <v>153</v>
      </c>
      <c r="G279" s="1" t="s">
        <v>162</v>
      </c>
      <c r="H279" s="1" t="s">
        <v>206</v>
      </c>
      <c r="I279">
        <v>0</v>
      </c>
      <c r="J279" s="2">
        <v>160000</v>
      </c>
      <c r="K279" s="4" t="s">
        <v>170</v>
      </c>
      <c r="L279" s="1" t="s">
        <v>166</v>
      </c>
    </row>
    <row r="280" spans="1:12" x14ac:dyDescent="0.25">
      <c r="A280" s="1" t="s">
        <v>171</v>
      </c>
      <c r="B280" s="1" t="s">
        <v>123</v>
      </c>
      <c r="C280" s="1" t="s">
        <v>207</v>
      </c>
      <c r="D280" s="1" t="s">
        <v>146</v>
      </c>
      <c r="E280" s="1" t="s">
        <v>152</v>
      </c>
      <c r="F280" s="1" t="s">
        <v>153</v>
      </c>
      <c r="G280" s="1" t="s">
        <v>162</v>
      </c>
      <c r="H280" s="1" t="s">
        <v>207</v>
      </c>
      <c r="I280">
        <v>0</v>
      </c>
      <c r="J280" s="2">
        <v>160000</v>
      </c>
      <c r="K280" s="4" t="s">
        <v>170</v>
      </c>
      <c r="L280" s="1" t="s">
        <v>166</v>
      </c>
    </row>
    <row r="281" spans="1:12" x14ac:dyDescent="0.25">
      <c r="A281" s="1" t="s">
        <v>171</v>
      </c>
      <c r="B281" s="1" t="s">
        <v>123</v>
      </c>
      <c r="C281" s="1" t="s">
        <v>208</v>
      </c>
      <c r="D281" s="1" t="s">
        <v>146</v>
      </c>
      <c r="E281" s="1" t="s">
        <v>152</v>
      </c>
      <c r="F281" s="1" t="s">
        <v>153</v>
      </c>
      <c r="G281" s="1" t="s">
        <v>162</v>
      </c>
      <c r="H281" s="1" t="s">
        <v>208</v>
      </c>
      <c r="I281">
        <v>0</v>
      </c>
      <c r="J281" s="2">
        <v>160000</v>
      </c>
      <c r="K281" s="4" t="s">
        <v>170</v>
      </c>
      <c r="L281" s="1" t="s">
        <v>166</v>
      </c>
    </row>
    <row r="282" spans="1:12" x14ac:dyDescent="0.25">
      <c r="A282" s="1" t="s">
        <v>171</v>
      </c>
      <c r="B282" s="1" t="s">
        <v>123</v>
      </c>
      <c r="C282" s="1" t="s">
        <v>209</v>
      </c>
      <c r="D282" s="1" t="s">
        <v>146</v>
      </c>
      <c r="E282" s="1" t="s">
        <v>152</v>
      </c>
      <c r="F282" s="1" t="s">
        <v>153</v>
      </c>
      <c r="G282" s="1" t="s">
        <v>162</v>
      </c>
      <c r="H282" s="1" t="s">
        <v>209</v>
      </c>
      <c r="I282">
        <v>0</v>
      </c>
      <c r="J282" s="2">
        <v>160000</v>
      </c>
      <c r="K282" s="4" t="s">
        <v>170</v>
      </c>
      <c r="L282" s="1" t="s">
        <v>166</v>
      </c>
    </row>
    <row r="283" spans="1:12" x14ac:dyDescent="0.25">
      <c r="A283" s="1" t="s">
        <v>182</v>
      </c>
      <c r="B283" s="1" t="s">
        <v>150</v>
      </c>
      <c r="C283" s="1" t="s">
        <v>185</v>
      </c>
      <c r="D283" s="1" t="s">
        <v>146</v>
      </c>
      <c r="E283" s="1" t="s">
        <v>147</v>
      </c>
      <c r="F283" s="1" t="s">
        <v>161</v>
      </c>
      <c r="G283" s="1" t="s">
        <v>185</v>
      </c>
      <c r="I283" s="2">
        <v>128000</v>
      </c>
      <c r="J283">
        <v>0</v>
      </c>
      <c r="K283" s="4" t="s">
        <v>170</v>
      </c>
      <c r="L283" s="1" t="s">
        <v>128</v>
      </c>
    </row>
    <row r="284" spans="1:12" x14ac:dyDescent="0.25">
      <c r="A284" s="1" t="s">
        <v>182</v>
      </c>
      <c r="B284" s="1" t="s">
        <v>150</v>
      </c>
      <c r="C284" s="1" t="s">
        <v>186</v>
      </c>
      <c r="D284" s="1" t="s">
        <v>146</v>
      </c>
      <c r="E284" s="1" t="s">
        <v>147</v>
      </c>
      <c r="F284" s="1" t="s">
        <v>161</v>
      </c>
      <c r="G284" s="1" t="s">
        <v>186</v>
      </c>
      <c r="I284" s="2">
        <v>128000</v>
      </c>
      <c r="J284">
        <v>0</v>
      </c>
      <c r="K284" s="4" t="s">
        <v>170</v>
      </c>
      <c r="L284" s="1" t="s">
        <v>128</v>
      </c>
    </row>
    <row r="285" spans="1:12" x14ac:dyDescent="0.25">
      <c r="A285" s="1" t="s">
        <v>182</v>
      </c>
      <c r="B285" s="1" t="s">
        <v>150</v>
      </c>
      <c r="C285" s="1" t="s">
        <v>187</v>
      </c>
      <c r="D285" s="1" t="s">
        <v>146</v>
      </c>
      <c r="E285" s="1" t="s">
        <v>147</v>
      </c>
      <c r="F285" s="1" t="s">
        <v>161</v>
      </c>
      <c r="G285" s="1" t="s">
        <v>187</v>
      </c>
      <c r="I285" s="2">
        <v>128000</v>
      </c>
      <c r="J285">
        <v>0</v>
      </c>
      <c r="K285" s="4" t="s">
        <v>170</v>
      </c>
      <c r="L285" s="1" t="s">
        <v>128</v>
      </c>
    </row>
    <row r="286" spans="1:12" x14ac:dyDescent="0.25">
      <c r="A286" s="1" t="s">
        <v>182</v>
      </c>
      <c r="B286" s="1" t="s">
        <v>150</v>
      </c>
      <c r="C286" s="1" t="s">
        <v>188</v>
      </c>
      <c r="D286" s="1" t="s">
        <v>146</v>
      </c>
      <c r="E286" s="1" t="s">
        <v>147</v>
      </c>
      <c r="F286" s="1" t="s">
        <v>161</v>
      </c>
      <c r="G286" s="1" t="s">
        <v>188</v>
      </c>
      <c r="I286" s="2">
        <v>128000</v>
      </c>
      <c r="J286">
        <v>0</v>
      </c>
      <c r="K286" s="4" t="s">
        <v>170</v>
      </c>
      <c r="L286" s="1" t="s">
        <v>128</v>
      </c>
    </row>
    <row r="287" spans="1:12" x14ac:dyDescent="0.25">
      <c r="A287" s="1" t="s">
        <v>182</v>
      </c>
      <c r="B287" s="1" t="s">
        <v>150</v>
      </c>
      <c r="C287" s="1" t="s">
        <v>233</v>
      </c>
      <c r="D287" s="1" t="s">
        <v>146</v>
      </c>
      <c r="E287" s="1" t="s">
        <v>147</v>
      </c>
      <c r="F287" s="1" t="s">
        <v>169</v>
      </c>
      <c r="G287" s="1" t="s">
        <v>233</v>
      </c>
      <c r="I287" s="2">
        <v>400000</v>
      </c>
      <c r="J287">
        <v>0</v>
      </c>
      <c r="K287" s="4" t="s">
        <v>170</v>
      </c>
      <c r="L287" s="1" t="s">
        <v>128</v>
      </c>
    </row>
    <row r="288" spans="1:12" x14ac:dyDescent="0.25">
      <c r="A288" s="1" t="s">
        <v>171</v>
      </c>
      <c r="B288" s="1" t="s">
        <v>123</v>
      </c>
      <c r="C288" s="1" t="s">
        <v>261</v>
      </c>
      <c r="D288" s="1" t="s">
        <v>146</v>
      </c>
      <c r="E288" s="1" t="s">
        <v>147</v>
      </c>
      <c r="F288" s="1" t="s">
        <v>145</v>
      </c>
      <c r="G288" s="1" t="s">
        <v>261</v>
      </c>
      <c r="I288" s="2">
        <v>256000</v>
      </c>
      <c r="J288">
        <v>0</v>
      </c>
      <c r="K288" s="4" t="s">
        <v>271</v>
      </c>
      <c r="L288" s="1" t="s">
        <v>166</v>
      </c>
    </row>
    <row r="289" spans="1:12" x14ac:dyDescent="0.25">
      <c r="A289" s="1" t="s">
        <v>171</v>
      </c>
      <c r="B289" s="1" t="s">
        <v>123</v>
      </c>
      <c r="C289" s="1" t="s">
        <v>262</v>
      </c>
      <c r="D289" s="1" t="s">
        <v>146</v>
      </c>
      <c r="E289" s="1" t="s">
        <v>147</v>
      </c>
      <c r="F289" s="1" t="s">
        <v>145</v>
      </c>
      <c r="G289" s="1" t="s">
        <v>262</v>
      </c>
      <c r="I289" s="2">
        <v>256000</v>
      </c>
      <c r="J289">
        <v>0</v>
      </c>
      <c r="K289" s="4" t="s">
        <v>271</v>
      </c>
      <c r="L289" s="1" t="s">
        <v>166</v>
      </c>
    </row>
    <row r="290" spans="1:12" x14ac:dyDescent="0.25">
      <c r="A290" s="1" t="s">
        <v>171</v>
      </c>
      <c r="B290" s="1" t="s">
        <v>123</v>
      </c>
      <c r="C290" s="1" t="s">
        <v>263</v>
      </c>
      <c r="D290" s="1" t="s">
        <v>146</v>
      </c>
      <c r="E290" s="1" t="s">
        <v>147</v>
      </c>
      <c r="F290" s="1" t="s">
        <v>145</v>
      </c>
      <c r="G290" s="1" t="s">
        <v>263</v>
      </c>
      <c r="I290" s="2">
        <v>256000</v>
      </c>
      <c r="J290">
        <v>0</v>
      </c>
      <c r="K290" s="4" t="s">
        <v>271</v>
      </c>
      <c r="L290" s="1" t="s">
        <v>166</v>
      </c>
    </row>
    <row r="291" spans="1:12" x14ac:dyDescent="0.25">
      <c r="A291" s="1" t="s">
        <v>171</v>
      </c>
      <c r="B291" s="1" t="s">
        <v>123</v>
      </c>
      <c r="C291" s="1" t="s">
        <v>264</v>
      </c>
      <c r="D291" s="1" t="s">
        <v>146</v>
      </c>
      <c r="E291" s="1" t="s">
        <v>147</v>
      </c>
      <c r="F291" s="1" t="s">
        <v>145</v>
      </c>
      <c r="G291" s="1" t="s">
        <v>264</v>
      </c>
      <c r="I291" s="2">
        <v>256000</v>
      </c>
      <c r="J291">
        <v>0</v>
      </c>
      <c r="K291" s="4" t="s">
        <v>271</v>
      </c>
      <c r="L291" s="1" t="s">
        <v>166</v>
      </c>
    </row>
    <row r="292" spans="1:12" x14ac:dyDescent="0.25">
      <c r="A292" s="1" t="s">
        <v>171</v>
      </c>
      <c r="B292" s="1" t="s">
        <v>123</v>
      </c>
      <c r="C292" s="1" t="s">
        <v>265</v>
      </c>
      <c r="D292" s="1" t="s">
        <v>146</v>
      </c>
      <c r="E292" s="1" t="s">
        <v>147</v>
      </c>
      <c r="F292" s="1" t="s">
        <v>145</v>
      </c>
      <c r="G292" s="1" t="s">
        <v>265</v>
      </c>
      <c r="I292" s="2">
        <v>256000</v>
      </c>
      <c r="J292">
        <v>0</v>
      </c>
      <c r="K292" s="4" t="s">
        <v>271</v>
      </c>
      <c r="L292" s="1" t="s">
        <v>166</v>
      </c>
    </row>
    <row r="293" spans="1:12" x14ac:dyDescent="0.25">
      <c r="A293" s="1" t="s">
        <v>171</v>
      </c>
      <c r="B293" s="1" t="s">
        <v>123</v>
      </c>
      <c r="C293" s="1" t="s">
        <v>266</v>
      </c>
      <c r="D293" s="1" t="s">
        <v>146</v>
      </c>
      <c r="E293" s="1" t="s">
        <v>147</v>
      </c>
      <c r="F293" s="1" t="s">
        <v>145</v>
      </c>
      <c r="G293" s="1" t="s">
        <v>266</v>
      </c>
      <c r="I293" s="2">
        <v>256000</v>
      </c>
      <c r="J293">
        <v>0</v>
      </c>
      <c r="K293" s="4" t="s">
        <v>271</v>
      </c>
      <c r="L293" s="1" t="s">
        <v>166</v>
      </c>
    </row>
    <row r="294" spans="1:12" x14ac:dyDescent="0.25">
      <c r="A294" s="1" t="s">
        <v>171</v>
      </c>
      <c r="B294" s="1" t="s">
        <v>123</v>
      </c>
      <c r="C294" s="1" t="s">
        <v>267</v>
      </c>
      <c r="D294" s="1" t="s">
        <v>146</v>
      </c>
      <c r="E294" s="1" t="s">
        <v>147</v>
      </c>
      <c r="F294" s="1" t="s">
        <v>145</v>
      </c>
      <c r="G294" s="1" t="s">
        <v>267</v>
      </c>
      <c r="I294" s="2">
        <v>256000</v>
      </c>
      <c r="J294">
        <v>0</v>
      </c>
      <c r="K294" s="4" t="s">
        <v>271</v>
      </c>
      <c r="L294" s="1" t="s">
        <v>166</v>
      </c>
    </row>
    <row r="295" spans="1:12" x14ac:dyDescent="0.25">
      <c r="A295" s="1" t="s">
        <v>171</v>
      </c>
      <c r="B295" s="1" t="s">
        <v>123</v>
      </c>
      <c r="C295" s="1" t="s">
        <v>268</v>
      </c>
      <c r="D295" s="1" t="s">
        <v>146</v>
      </c>
      <c r="E295" s="1" t="s">
        <v>147</v>
      </c>
      <c r="F295" s="1" t="s">
        <v>145</v>
      </c>
      <c r="G295" s="1" t="s">
        <v>268</v>
      </c>
      <c r="I295" s="2">
        <v>256000</v>
      </c>
      <c r="J295">
        <v>0</v>
      </c>
      <c r="K295" s="4" t="s">
        <v>271</v>
      </c>
      <c r="L295" s="1" t="s">
        <v>166</v>
      </c>
    </row>
    <row r="296" spans="1:12" x14ac:dyDescent="0.25">
      <c r="A296" s="1" t="s">
        <v>171</v>
      </c>
      <c r="B296" s="1" t="s">
        <v>123</v>
      </c>
      <c r="C296" s="1" t="s">
        <v>269</v>
      </c>
      <c r="D296" s="1" t="s">
        <v>146</v>
      </c>
      <c r="E296" s="1" t="s">
        <v>147</v>
      </c>
      <c r="F296" s="1" t="s">
        <v>145</v>
      </c>
      <c r="G296" s="1" t="s">
        <v>269</v>
      </c>
      <c r="I296" s="2">
        <v>256000</v>
      </c>
      <c r="J296">
        <v>0</v>
      </c>
      <c r="K296" s="4" t="s">
        <v>271</v>
      </c>
      <c r="L296" s="1" t="s">
        <v>166</v>
      </c>
    </row>
    <row r="297" spans="1:12" x14ac:dyDescent="0.25">
      <c r="A297" s="1" t="s">
        <v>171</v>
      </c>
      <c r="B297" s="1" t="s">
        <v>123</v>
      </c>
      <c r="C297" s="1" t="s">
        <v>270</v>
      </c>
      <c r="D297" s="1" t="s">
        <v>146</v>
      </c>
      <c r="E297" s="1" t="s">
        <v>147</v>
      </c>
      <c r="F297" s="1" t="s">
        <v>145</v>
      </c>
      <c r="G297" s="1" t="s">
        <v>270</v>
      </c>
      <c r="I297" s="2">
        <v>256000</v>
      </c>
      <c r="J297">
        <v>0</v>
      </c>
      <c r="K297" s="4" t="s">
        <v>271</v>
      </c>
      <c r="L297" s="1" t="s">
        <v>166</v>
      </c>
    </row>
    <row r="298" spans="1:12" x14ac:dyDescent="0.25">
      <c r="A298" s="1" t="s">
        <v>171</v>
      </c>
      <c r="B298" s="1" t="s">
        <v>123</v>
      </c>
      <c r="C298" s="1" t="s">
        <v>183</v>
      </c>
      <c r="D298" s="1" t="s">
        <v>146</v>
      </c>
      <c r="E298" s="1" t="s">
        <v>147</v>
      </c>
      <c r="F298" s="1" t="s">
        <v>145</v>
      </c>
      <c r="G298" s="1" t="s">
        <v>183</v>
      </c>
      <c r="I298" s="2">
        <v>256000</v>
      </c>
      <c r="J298">
        <v>0</v>
      </c>
      <c r="K298" s="4" t="s">
        <v>271</v>
      </c>
      <c r="L298" s="1" t="s">
        <v>166</v>
      </c>
    </row>
    <row r="299" spans="1:12" x14ac:dyDescent="0.25">
      <c r="A299" s="1" t="s">
        <v>171</v>
      </c>
      <c r="B299" s="1" t="s">
        <v>123</v>
      </c>
      <c r="C299" s="1" t="s">
        <v>184</v>
      </c>
      <c r="D299" s="1" t="s">
        <v>146</v>
      </c>
      <c r="E299" s="1" t="s">
        <v>147</v>
      </c>
      <c r="F299" s="1" t="s">
        <v>145</v>
      </c>
      <c r="G299" s="1" t="s">
        <v>184</v>
      </c>
      <c r="I299" s="2">
        <v>256000</v>
      </c>
      <c r="J299">
        <v>0</v>
      </c>
      <c r="K299" s="4" t="s">
        <v>271</v>
      </c>
      <c r="L299" s="1" t="s">
        <v>166</v>
      </c>
    </row>
    <row r="300" spans="1:12" x14ac:dyDescent="0.25">
      <c r="A300" s="1" t="s">
        <v>171</v>
      </c>
      <c r="B300" s="1" t="s">
        <v>123</v>
      </c>
      <c r="C300" s="1" t="s">
        <v>185</v>
      </c>
      <c r="D300" s="1" t="s">
        <v>146</v>
      </c>
      <c r="E300" s="1" t="s">
        <v>147</v>
      </c>
      <c r="F300" s="1" t="s">
        <v>161</v>
      </c>
      <c r="G300" s="1" t="s">
        <v>185</v>
      </c>
      <c r="I300" s="2">
        <v>256000</v>
      </c>
      <c r="J300">
        <v>0</v>
      </c>
      <c r="K300" s="4" t="s">
        <v>271</v>
      </c>
      <c r="L300" s="1" t="s">
        <v>166</v>
      </c>
    </row>
    <row r="301" spans="1:12" x14ac:dyDescent="0.25">
      <c r="A301" s="1" t="s">
        <v>171</v>
      </c>
      <c r="B301" s="1" t="s">
        <v>123</v>
      </c>
      <c r="C301" s="1" t="s">
        <v>186</v>
      </c>
      <c r="D301" s="1" t="s">
        <v>146</v>
      </c>
      <c r="E301" s="1" t="s">
        <v>147</v>
      </c>
      <c r="F301" s="1" t="s">
        <v>161</v>
      </c>
      <c r="G301" s="1" t="s">
        <v>186</v>
      </c>
      <c r="I301" s="2">
        <v>256000</v>
      </c>
      <c r="J301">
        <v>0</v>
      </c>
      <c r="K301" s="4" t="s">
        <v>271</v>
      </c>
      <c r="L301" s="1" t="s">
        <v>166</v>
      </c>
    </row>
    <row r="302" spans="1:12" x14ac:dyDescent="0.25">
      <c r="A302" s="1" t="s">
        <v>171</v>
      </c>
      <c r="B302" s="1" t="s">
        <v>123</v>
      </c>
      <c r="C302" s="1" t="s">
        <v>187</v>
      </c>
      <c r="D302" s="1" t="s">
        <v>146</v>
      </c>
      <c r="E302" s="1" t="s">
        <v>147</v>
      </c>
      <c r="F302" s="1" t="s">
        <v>161</v>
      </c>
      <c r="G302" s="1" t="s">
        <v>187</v>
      </c>
      <c r="I302" s="2">
        <v>256000</v>
      </c>
      <c r="J302">
        <v>0</v>
      </c>
      <c r="K302" s="4" t="s">
        <v>271</v>
      </c>
      <c r="L302" s="1" t="s">
        <v>166</v>
      </c>
    </row>
    <row r="303" spans="1:12" x14ac:dyDescent="0.25">
      <c r="A303" s="1" t="s">
        <v>171</v>
      </c>
      <c r="B303" s="1" t="s">
        <v>123</v>
      </c>
      <c r="C303" s="1" t="s">
        <v>188</v>
      </c>
      <c r="D303" s="1" t="s">
        <v>146</v>
      </c>
      <c r="E303" s="1" t="s">
        <v>147</v>
      </c>
      <c r="F303" s="1" t="s">
        <v>161</v>
      </c>
      <c r="G303" s="1" t="s">
        <v>188</v>
      </c>
      <c r="I303" s="2">
        <v>256000</v>
      </c>
      <c r="J303">
        <v>0</v>
      </c>
      <c r="K303" s="4" t="s">
        <v>271</v>
      </c>
      <c r="L303" s="1" t="s">
        <v>166</v>
      </c>
    </row>
    <row r="304" spans="1:12" x14ac:dyDescent="0.25">
      <c r="A304" s="1" t="s">
        <v>171</v>
      </c>
      <c r="B304" s="1" t="s">
        <v>123</v>
      </c>
      <c r="C304" s="1" t="s">
        <v>189</v>
      </c>
      <c r="D304" s="1" t="s">
        <v>146</v>
      </c>
      <c r="E304" s="1" t="s">
        <v>147</v>
      </c>
      <c r="F304" s="1" t="s">
        <v>145</v>
      </c>
      <c r="G304" s="1" t="s">
        <v>189</v>
      </c>
      <c r="I304" s="2">
        <v>256000</v>
      </c>
      <c r="J304">
        <v>0</v>
      </c>
      <c r="K304" s="4" t="s">
        <v>271</v>
      </c>
      <c r="L304" s="1" t="s">
        <v>166</v>
      </c>
    </row>
    <row r="305" spans="1:12" x14ac:dyDescent="0.25">
      <c r="A305" s="1" t="s">
        <v>171</v>
      </c>
      <c r="B305" s="1" t="s">
        <v>123</v>
      </c>
      <c r="C305" s="1" t="s">
        <v>190</v>
      </c>
      <c r="D305" s="1" t="s">
        <v>146</v>
      </c>
      <c r="E305" s="1" t="s">
        <v>147</v>
      </c>
      <c r="F305" s="1" t="s">
        <v>145</v>
      </c>
      <c r="G305" s="1" t="s">
        <v>190</v>
      </c>
      <c r="I305" s="2">
        <v>256000</v>
      </c>
      <c r="J305">
        <v>0</v>
      </c>
      <c r="K305" s="4" t="s">
        <v>271</v>
      </c>
      <c r="L305" s="1" t="s">
        <v>166</v>
      </c>
    </row>
    <row r="306" spans="1:12" x14ac:dyDescent="0.25">
      <c r="A306" s="1" t="s">
        <v>171</v>
      </c>
      <c r="B306" s="1" t="s">
        <v>123</v>
      </c>
      <c r="C306" s="1" t="s">
        <v>191</v>
      </c>
      <c r="D306" s="1" t="s">
        <v>146</v>
      </c>
      <c r="E306" s="1" t="s">
        <v>147</v>
      </c>
      <c r="F306" s="1" t="s">
        <v>145</v>
      </c>
      <c r="G306" s="1" t="s">
        <v>191</v>
      </c>
      <c r="I306" s="2">
        <v>256000</v>
      </c>
      <c r="J306">
        <v>0</v>
      </c>
      <c r="K306" s="4" t="s">
        <v>271</v>
      </c>
      <c r="L306" s="1" t="s">
        <v>166</v>
      </c>
    </row>
    <row r="307" spans="1:12" x14ac:dyDescent="0.25">
      <c r="A307" s="1" t="s">
        <v>171</v>
      </c>
      <c r="B307" s="1" t="s">
        <v>123</v>
      </c>
      <c r="C307" s="1" t="s">
        <v>192</v>
      </c>
      <c r="D307" s="1" t="s">
        <v>146</v>
      </c>
      <c r="E307" s="1" t="s">
        <v>147</v>
      </c>
      <c r="F307" s="1" t="s">
        <v>145</v>
      </c>
      <c r="G307" s="1" t="s">
        <v>192</v>
      </c>
      <c r="I307" s="2">
        <v>256000</v>
      </c>
      <c r="J307">
        <v>0</v>
      </c>
      <c r="K307" s="4" t="s">
        <v>271</v>
      </c>
      <c r="L307" s="1" t="s">
        <v>166</v>
      </c>
    </row>
    <row r="308" spans="1:12" x14ac:dyDescent="0.25">
      <c r="A308" s="1" t="s">
        <v>171</v>
      </c>
      <c r="B308" s="1" t="s">
        <v>123</v>
      </c>
      <c r="C308" s="1" t="s">
        <v>193</v>
      </c>
      <c r="D308" s="1" t="s">
        <v>146</v>
      </c>
      <c r="E308" s="1" t="s">
        <v>147</v>
      </c>
      <c r="F308" s="1" t="s">
        <v>145</v>
      </c>
      <c r="G308" s="1" t="s">
        <v>193</v>
      </c>
      <c r="I308" s="2">
        <v>256000</v>
      </c>
      <c r="J308">
        <v>0</v>
      </c>
      <c r="K308" s="4" t="s">
        <v>271</v>
      </c>
      <c r="L308" s="1" t="s">
        <v>166</v>
      </c>
    </row>
    <row r="309" spans="1:12" x14ac:dyDescent="0.25">
      <c r="A309" s="1" t="s">
        <v>171</v>
      </c>
      <c r="B309" s="1" t="s">
        <v>123</v>
      </c>
      <c r="C309" s="1" t="s">
        <v>194</v>
      </c>
      <c r="D309" s="1" t="s">
        <v>146</v>
      </c>
      <c r="E309" s="1" t="s">
        <v>147</v>
      </c>
      <c r="F309" s="1" t="s">
        <v>145</v>
      </c>
      <c r="G309" s="1" t="s">
        <v>194</v>
      </c>
      <c r="I309" s="2">
        <v>256000</v>
      </c>
      <c r="J309">
        <v>0</v>
      </c>
      <c r="K309" s="4" t="s">
        <v>271</v>
      </c>
      <c r="L309" s="1" t="s">
        <v>166</v>
      </c>
    </row>
    <row r="310" spans="1:12" x14ac:dyDescent="0.25">
      <c r="A310" s="1" t="s">
        <v>171</v>
      </c>
      <c r="B310" s="1" t="s">
        <v>123</v>
      </c>
      <c r="C310" s="1" t="s">
        <v>195</v>
      </c>
      <c r="D310" s="1" t="s">
        <v>146</v>
      </c>
      <c r="E310" s="1" t="s">
        <v>147</v>
      </c>
      <c r="F310" s="1" t="s">
        <v>145</v>
      </c>
      <c r="G310" s="1" t="s">
        <v>195</v>
      </c>
      <c r="I310" s="2">
        <v>256000</v>
      </c>
      <c r="J310">
        <v>0</v>
      </c>
      <c r="K310" s="4" t="s">
        <v>271</v>
      </c>
      <c r="L310" s="1" t="s">
        <v>166</v>
      </c>
    </row>
    <row r="311" spans="1:12" x14ac:dyDescent="0.25">
      <c r="A311" s="1" t="s">
        <v>171</v>
      </c>
      <c r="B311" s="1" t="s">
        <v>123</v>
      </c>
      <c r="C311" s="1" t="s">
        <v>196</v>
      </c>
      <c r="D311" s="1" t="s">
        <v>146</v>
      </c>
      <c r="E311" s="1" t="s">
        <v>147</v>
      </c>
      <c r="F311" s="1" t="s">
        <v>145</v>
      </c>
      <c r="G311" s="1" t="s">
        <v>196</v>
      </c>
      <c r="I311" s="2">
        <v>256000</v>
      </c>
      <c r="J311">
        <v>0</v>
      </c>
      <c r="K311" s="4" t="s">
        <v>271</v>
      </c>
      <c r="L311" s="1" t="s">
        <v>166</v>
      </c>
    </row>
    <row r="312" spans="1:12" x14ac:dyDescent="0.25">
      <c r="A312" s="1" t="s">
        <v>171</v>
      </c>
      <c r="B312" s="1" t="s">
        <v>123</v>
      </c>
      <c r="C312" s="1" t="s">
        <v>197</v>
      </c>
      <c r="D312" s="1" t="s">
        <v>146</v>
      </c>
      <c r="E312" s="1" t="s">
        <v>152</v>
      </c>
      <c r="F312" s="1" t="s">
        <v>153</v>
      </c>
      <c r="G312" s="1" t="s">
        <v>162</v>
      </c>
      <c r="H312" s="1" t="s">
        <v>197</v>
      </c>
      <c r="I312">
        <v>0</v>
      </c>
      <c r="J312" s="2">
        <v>320000</v>
      </c>
      <c r="K312" s="4" t="s">
        <v>271</v>
      </c>
      <c r="L312" s="1" t="s">
        <v>166</v>
      </c>
    </row>
    <row r="313" spans="1:12" x14ac:dyDescent="0.25">
      <c r="A313" s="1" t="s">
        <v>171</v>
      </c>
      <c r="B313" s="1" t="s">
        <v>123</v>
      </c>
      <c r="C313" s="1" t="s">
        <v>198</v>
      </c>
      <c r="D313" s="1" t="s">
        <v>146</v>
      </c>
      <c r="E313" s="1" t="s">
        <v>152</v>
      </c>
      <c r="F313" s="1" t="s">
        <v>153</v>
      </c>
      <c r="G313" s="1" t="s">
        <v>162</v>
      </c>
      <c r="H313" s="1" t="s">
        <v>198</v>
      </c>
      <c r="I313">
        <v>0</v>
      </c>
      <c r="J313" s="2">
        <v>320000</v>
      </c>
      <c r="K313" s="4" t="s">
        <v>271</v>
      </c>
      <c r="L313" s="1" t="s">
        <v>166</v>
      </c>
    </row>
    <row r="314" spans="1:12" x14ac:dyDescent="0.25">
      <c r="A314" s="1" t="s">
        <v>171</v>
      </c>
      <c r="B314" s="1" t="s">
        <v>123</v>
      </c>
      <c r="C314" s="1" t="s">
        <v>199</v>
      </c>
      <c r="D314" s="1" t="s">
        <v>146</v>
      </c>
      <c r="E314" s="1" t="s">
        <v>152</v>
      </c>
      <c r="F314" s="1" t="s">
        <v>153</v>
      </c>
      <c r="G314" s="1" t="s">
        <v>162</v>
      </c>
      <c r="H314" s="1" t="s">
        <v>199</v>
      </c>
      <c r="I314">
        <v>0</v>
      </c>
      <c r="J314" s="2">
        <v>320000</v>
      </c>
      <c r="K314" s="4" t="s">
        <v>271</v>
      </c>
      <c r="L314" s="1" t="s">
        <v>166</v>
      </c>
    </row>
    <row r="315" spans="1:12" x14ac:dyDescent="0.25">
      <c r="A315" s="1" t="s">
        <v>171</v>
      </c>
      <c r="B315" s="1" t="s">
        <v>123</v>
      </c>
      <c r="C315" s="1" t="s">
        <v>200</v>
      </c>
      <c r="D315" s="1" t="s">
        <v>146</v>
      </c>
      <c r="E315" s="1" t="s">
        <v>152</v>
      </c>
      <c r="F315" s="1" t="s">
        <v>153</v>
      </c>
      <c r="G315" s="1" t="s">
        <v>162</v>
      </c>
      <c r="H315" s="1" t="s">
        <v>200</v>
      </c>
      <c r="I315">
        <v>0</v>
      </c>
      <c r="J315" s="2">
        <v>320000</v>
      </c>
      <c r="K315" s="4" t="s">
        <v>271</v>
      </c>
      <c r="L315" s="1" t="s">
        <v>166</v>
      </c>
    </row>
    <row r="316" spans="1:12" x14ac:dyDescent="0.25">
      <c r="A316" s="1" t="s">
        <v>171</v>
      </c>
      <c r="B316" s="1" t="s">
        <v>123</v>
      </c>
      <c r="C316" s="1" t="s">
        <v>201</v>
      </c>
      <c r="D316" s="1" t="s">
        <v>146</v>
      </c>
      <c r="E316" s="1" t="s">
        <v>152</v>
      </c>
      <c r="F316" s="1" t="s">
        <v>153</v>
      </c>
      <c r="G316" s="1" t="s">
        <v>163</v>
      </c>
      <c r="H316" s="1" t="s">
        <v>201</v>
      </c>
      <c r="I316">
        <v>0</v>
      </c>
      <c r="J316" s="2">
        <v>320000</v>
      </c>
      <c r="K316" s="4" t="s">
        <v>271</v>
      </c>
      <c r="L316" s="1" t="s">
        <v>166</v>
      </c>
    </row>
    <row r="317" spans="1:12" x14ac:dyDescent="0.25">
      <c r="A317" s="1" t="s">
        <v>171</v>
      </c>
      <c r="B317" s="1" t="s">
        <v>123</v>
      </c>
      <c r="C317" s="1" t="s">
        <v>202</v>
      </c>
      <c r="D317" s="1" t="s">
        <v>146</v>
      </c>
      <c r="E317" s="1" t="s">
        <v>152</v>
      </c>
      <c r="F317" s="1" t="s">
        <v>153</v>
      </c>
      <c r="G317" s="1" t="s">
        <v>151</v>
      </c>
      <c r="H317" s="1" t="s">
        <v>202</v>
      </c>
      <c r="I317">
        <v>0</v>
      </c>
      <c r="J317" s="2">
        <v>320000</v>
      </c>
      <c r="K317" s="4" t="s">
        <v>271</v>
      </c>
      <c r="L317" s="1" t="s">
        <v>166</v>
      </c>
    </row>
    <row r="318" spans="1:12" x14ac:dyDescent="0.25">
      <c r="A318" s="1" t="s">
        <v>171</v>
      </c>
      <c r="B318" s="1" t="s">
        <v>123</v>
      </c>
      <c r="C318" s="1" t="s">
        <v>203</v>
      </c>
      <c r="D318" s="1" t="s">
        <v>146</v>
      </c>
      <c r="E318" s="1" t="s">
        <v>152</v>
      </c>
      <c r="F318" s="1" t="s">
        <v>153</v>
      </c>
      <c r="G318" s="1" t="s">
        <v>162</v>
      </c>
      <c r="H318" s="1" t="s">
        <v>203</v>
      </c>
      <c r="I318">
        <v>0</v>
      </c>
      <c r="J318" s="2">
        <v>320000</v>
      </c>
      <c r="K318" s="4" t="s">
        <v>271</v>
      </c>
      <c r="L318" s="1" t="s">
        <v>166</v>
      </c>
    </row>
    <row r="319" spans="1:12" x14ac:dyDescent="0.25">
      <c r="A319" s="1" t="s">
        <v>171</v>
      </c>
      <c r="B319" s="1" t="s">
        <v>123</v>
      </c>
      <c r="C319" s="1" t="s">
        <v>204</v>
      </c>
      <c r="D319" s="1" t="s">
        <v>146</v>
      </c>
      <c r="E319" s="1" t="s">
        <v>152</v>
      </c>
      <c r="F319" s="1" t="s">
        <v>153</v>
      </c>
      <c r="G319" s="1" t="s">
        <v>162</v>
      </c>
      <c r="H319" s="1" t="s">
        <v>204</v>
      </c>
      <c r="I319">
        <v>0</v>
      </c>
      <c r="J319" s="2">
        <v>320000</v>
      </c>
      <c r="K319" s="4" t="s">
        <v>271</v>
      </c>
      <c r="L319" s="1" t="s">
        <v>166</v>
      </c>
    </row>
    <row r="320" spans="1:12" x14ac:dyDescent="0.25">
      <c r="A320" s="1" t="s">
        <v>171</v>
      </c>
      <c r="B320" s="1" t="s">
        <v>123</v>
      </c>
      <c r="C320" s="1" t="s">
        <v>205</v>
      </c>
      <c r="D320" s="1" t="s">
        <v>146</v>
      </c>
      <c r="E320" s="1" t="s">
        <v>152</v>
      </c>
      <c r="F320" s="1" t="s">
        <v>153</v>
      </c>
      <c r="G320" s="1" t="s">
        <v>162</v>
      </c>
      <c r="H320" s="1" t="s">
        <v>205</v>
      </c>
      <c r="I320">
        <v>0</v>
      </c>
      <c r="J320" s="2">
        <v>320000</v>
      </c>
      <c r="K320" s="4" t="s">
        <v>271</v>
      </c>
      <c r="L320" s="1" t="s">
        <v>166</v>
      </c>
    </row>
    <row r="321" spans="1:12" x14ac:dyDescent="0.25">
      <c r="A321" s="1" t="s">
        <v>171</v>
      </c>
      <c r="B321" s="1" t="s">
        <v>123</v>
      </c>
      <c r="C321" s="1" t="s">
        <v>206</v>
      </c>
      <c r="D321" s="1" t="s">
        <v>146</v>
      </c>
      <c r="E321" s="1" t="s">
        <v>152</v>
      </c>
      <c r="F321" s="1" t="s">
        <v>153</v>
      </c>
      <c r="G321" s="1" t="s">
        <v>162</v>
      </c>
      <c r="H321" s="1" t="s">
        <v>206</v>
      </c>
      <c r="I321">
        <v>0</v>
      </c>
      <c r="J321" s="2">
        <v>320000</v>
      </c>
      <c r="K321" s="4" t="s">
        <v>271</v>
      </c>
      <c r="L321" s="1" t="s">
        <v>166</v>
      </c>
    </row>
    <row r="322" spans="1:12" x14ac:dyDescent="0.25">
      <c r="A322" s="1" t="s">
        <v>171</v>
      </c>
      <c r="B322" s="1" t="s">
        <v>123</v>
      </c>
      <c r="C322" s="1" t="s">
        <v>207</v>
      </c>
      <c r="D322" s="1" t="s">
        <v>146</v>
      </c>
      <c r="E322" s="1" t="s">
        <v>152</v>
      </c>
      <c r="F322" s="1" t="s">
        <v>153</v>
      </c>
      <c r="G322" s="1" t="s">
        <v>162</v>
      </c>
      <c r="H322" s="1" t="s">
        <v>207</v>
      </c>
      <c r="I322">
        <v>0</v>
      </c>
      <c r="J322" s="2">
        <v>320000</v>
      </c>
      <c r="K322" s="4" t="s">
        <v>271</v>
      </c>
      <c r="L322" s="1" t="s">
        <v>166</v>
      </c>
    </row>
    <row r="323" spans="1:12" x14ac:dyDescent="0.25">
      <c r="A323" s="1" t="s">
        <v>171</v>
      </c>
      <c r="B323" s="1" t="s">
        <v>123</v>
      </c>
      <c r="C323" s="1" t="s">
        <v>208</v>
      </c>
      <c r="D323" s="1" t="s">
        <v>146</v>
      </c>
      <c r="E323" s="1" t="s">
        <v>152</v>
      </c>
      <c r="F323" s="1" t="s">
        <v>153</v>
      </c>
      <c r="G323" s="1" t="s">
        <v>162</v>
      </c>
      <c r="H323" s="1" t="s">
        <v>208</v>
      </c>
      <c r="I323">
        <v>0</v>
      </c>
      <c r="J323" s="2">
        <v>320000</v>
      </c>
      <c r="K323" s="4" t="s">
        <v>271</v>
      </c>
      <c r="L323" s="1" t="s">
        <v>166</v>
      </c>
    </row>
    <row r="324" spans="1:12" x14ac:dyDescent="0.25">
      <c r="A324" s="1" t="s">
        <v>171</v>
      </c>
      <c r="B324" s="1" t="s">
        <v>123</v>
      </c>
      <c r="C324" s="1" t="s">
        <v>209</v>
      </c>
      <c r="D324" s="1" t="s">
        <v>146</v>
      </c>
      <c r="E324" s="1" t="s">
        <v>152</v>
      </c>
      <c r="F324" s="1" t="s">
        <v>153</v>
      </c>
      <c r="G324" s="1" t="s">
        <v>162</v>
      </c>
      <c r="H324" s="1" t="s">
        <v>209</v>
      </c>
      <c r="I324">
        <v>0</v>
      </c>
      <c r="J324" s="2">
        <v>320000</v>
      </c>
      <c r="K324" s="4" t="s">
        <v>271</v>
      </c>
      <c r="L324" s="1" t="s">
        <v>166</v>
      </c>
    </row>
    <row r="325" spans="1:12" x14ac:dyDescent="0.25">
      <c r="A325" s="1" t="s">
        <v>182</v>
      </c>
      <c r="B325" s="1" t="s">
        <v>150</v>
      </c>
      <c r="C325" s="1" t="s">
        <v>185</v>
      </c>
      <c r="D325" s="1" t="s">
        <v>146</v>
      </c>
      <c r="E325" s="1" t="s">
        <v>147</v>
      </c>
      <c r="F325" s="1" t="s">
        <v>161</v>
      </c>
      <c r="G325" s="1" t="s">
        <v>185</v>
      </c>
      <c r="I325" s="2">
        <v>256000</v>
      </c>
      <c r="J325">
        <v>0</v>
      </c>
      <c r="K325" s="4" t="s">
        <v>271</v>
      </c>
      <c r="L325" s="1" t="s">
        <v>166</v>
      </c>
    </row>
    <row r="326" spans="1:12" x14ac:dyDescent="0.25">
      <c r="A326" s="1" t="s">
        <v>182</v>
      </c>
      <c r="B326" s="1" t="s">
        <v>150</v>
      </c>
      <c r="C326" s="1" t="s">
        <v>186</v>
      </c>
      <c r="D326" s="1" t="s">
        <v>146</v>
      </c>
      <c r="E326" s="1" t="s">
        <v>147</v>
      </c>
      <c r="F326" s="1" t="s">
        <v>161</v>
      </c>
      <c r="G326" s="1" t="s">
        <v>186</v>
      </c>
      <c r="I326" s="2">
        <v>256000</v>
      </c>
      <c r="J326">
        <v>0</v>
      </c>
      <c r="K326" s="4" t="s">
        <v>271</v>
      </c>
      <c r="L326" s="1" t="s">
        <v>166</v>
      </c>
    </row>
    <row r="327" spans="1:12" x14ac:dyDescent="0.25">
      <c r="A327" s="1" t="s">
        <v>182</v>
      </c>
      <c r="B327" s="1" t="s">
        <v>150</v>
      </c>
      <c r="C327" s="1" t="s">
        <v>187</v>
      </c>
      <c r="D327" s="1" t="s">
        <v>146</v>
      </c>
      <c r="E327" s="1" t="s">
        <v>147</v>
      </c>
      <c r="F327" s="1" t="s">
        <v>161</v>
      </c>
      <c r="G327" s="1" t="s">
        <v>187</v>
      </c>
      <c r="I327" s="2">
        <v>256000</v>
      </c>
      <c r="J327">
        <v>0</v>
      </c>
      <c r="K327" s="4" t="s">
        <v>271</v>
      </c>
      <c r="L327" s="1" t="s">
        <v>166</v>
      </c>
    </row>
    <row r="328" spans="1:12" x14ac:dyDescent="0.25">
      <c r="A328" s="1" t="s">
        <v>182</v>
      </c>
      <c r="B328" s="1" t="s">
        <v>150</v>
      </c>
      <c r="C328" s="1" t="s">
        <v>188</v>
      </c>
      <c r="D328" s="1" t="s">
        <v>146</v>
      </c>
      <c r="E328" s="1" t="s">
        <v>147</v>
      </c>
      <c r="F328" s="1" t="s">
        <v>161</v>
      </c>
      <c r="G328" s="1" t="s">
        <v>188</v>
      </c>
      <c r="I328" s="2">
        <v>256000</v>
      </c>
      <c r="J328">
        <v>0</v>
      </c>
      <c r="K328" s="4" t="s">
        <v>271</v>
      </c>
      <c r="L328" s="1" t="s">
        <v>166</v>
      </c>
    </row>
    <row r="329" spans="1:12" x14ac:dyDescent="0.25">
      <c r="A329" s="1" t="s">
        <v>182</v>
      </c>
      <c r="B329" s="1" t="s">
        <v>150</v>
      </c>
      <c r="C329" s="1" t="s">
        <v>201</v>
      </c>
      <c r="D329" s="1" t="s">
        <v>146</v>
      </c>
      <c r="E329" s="1" t="s">
        <v>152</v>
      </c>
      <c r="F329" s="1" t="s">
        <v>153</v>
      </c>
      <c r="G329" s="1" t="s">
        <v>163</v>
      </c>
      <c r="H329" s="1" t="s">
        <v>201</v>
      </c>
      <c r="I329">
        <v>0</v>
      </c>
      <c r="J329" s="2">
        <v>10000</v>
      </c>
      <c r="K329" s="4" t="s">
        <v>271</v>
      </c>
      <c r="L329" s="1" t="s">
        <v>166</v>
      </c>
    </row>
    <row r="330" spans="1:12" x14ac:dyDescent="0.25">
      <c r="A330" s="1" t="s">
        <v>182</v>
      </c>
      <c r="B330" s="1" t="s">
        <v>150</v>
      </c>
      <c r="C330" s="1" t="s">
        <v>201</v>
      </c>
      <c r="D330" s="1" t="s">
        <v>146</v>
      </c>
      <c r="E330" s="1" t="s">
        <v>152</v>
      </c>
      <c r="F330" s="1" t="s">
        <v>153</v>
      </c>
      <c r="G330" s="1" t="s">
        <v>163</v>
      </c>
      <c r="H330" s="1" t="s">
        <v>201</v>
      </c>
      <c r="I330">
        <v>0</v>
      </c>
      <c r="J330" s="2">
        <v>12000</v>
      </c>
      <c r="K330" s="4" t="s">
        <v>271</v>
      </c>
      <c r="L330" s="1" t="s">
        <v>166</v>
      </c>
    </row>
    <row r="331" spans="1:12" x14ac:dyDescent="0.25">
      <c r="A331" s="1" t="s">
        <v>182</v>
      </c>
      <c r="B331" s="1" t="s">
        <v>150</v>
      </c>
      <c r="C331" s="1" t="s">
        <v>201</v>
      </c>
      <c r="D331" s="1" t="s">
        <v>146</v>
      </c>
      <c r="E331" s="1" t="s">
        <v>152</v>
      </c>
      <c r="F331" s="1" t="s">
        <v>153</v>
      </c>
      <c r="G331" s="1" t="s">
        <v>163</v>
      </c>
      <c r="H331" s="1" t="s">
        <v>201</v>
      </c>
      <c r="I331">
        <v>0</v>
      </c>
      <c r="J331" s="2">
        <v>14000</v>
      </c>
      <c r="K331" s="4" t="s">
        <v>271</v>
      </c>
      <c r="L331" s="1" t="s">
        <v>166</v>
      </c>
    </row>
    <row r="332" spans="1:12" x14ac:dyDescent="0.25">
      <c r="A332" s="1" t="s">
        <v>171</v>
      </c>
      <c r="B332" s="1" t="s">
        <v>123</v>
      </c>
      <c r="C332" s="1" t="s">
        <v>272</v>
      </c>
      <c r="D332" s="1" t="s">
        <v>146</v>
      </c>
      <c r="E332" s="1" t="s">
        <v>147</v>
      </c>
      <c r="F332" s="1" t="s">
        <v>157</v>
      </c>
      <c r="G332" s="1" t="s">
        <v>272</v>
      </c>
      <c r="I332" s="2">
        <v>1000000</v>
      </c>
      <c r="J332">
        <v>0</v>
      </c>
      <c r="K332" s="4" t="s">
        <v>273</v>
      </c>
      <c r="L332" s="1" t="s">
        <v>128</v>
      </c>
    </row>
    <row r="333" spans="1:12" x14ac:dyDescent="0.25">
      <c r="A333" s="1" t="s">
        <v>171</v>
      </c>
      <c r="B333" s="1" t="s">
        <v>123</v>
      </c>
      <c r="C333" s="1" t="s">
        <v>261</v>
      </c>
      <c r="D333" s="1" t="s">
        <v>146</v>
      </c>
      <c r="E333" s="1" t="s">
        <v>147</v>
      </c>
      <c r="F333" s="1" t="s">
        <v>145</v>
      </c>
      <c r="G333" s="1" t="s">
        <v>261</v>
      </c>
      <c r="I333" s="2">
        <v>128000</v>
      </c>
      <c r="J333">
        <v>0</v>
      </c>
      <c r="K333" s="4" t="s">
        <v>273</v>
      </c>
      <c r="L333" s="1" t="s">
        <v>128</v>
      </c>
    </row>
    <row r="334" spans="1:12" x14ac:dyDescent="0.25">
      <c r="A334" s="1" t="s">
        <v>171</v>
      </c>
      <c r="B334" s="1" t="s">
        <v>123</v>
      </c>
      <c r="C334" s="1" t="s">
        <v>262</v>
      </c>
      <c r="D334" s="1" t="s">
        <v>146</v>
      </c>
      <c r="E334" s="1" t="s">
        <v>147</v>
      </c>
      <c r="F334" s="1" t="s">
        <v>145</v>
      </c>
      <c r="G334" s="1" t="s">
        <v>262</v>
      </c>
      <c r="I334" s="2">
        <v>128000</v>
      </c>
      <c r="J334">
        <v>0</v>
      </c>
      <c r="K334" s="4" t="s">
        <v>273</v>
      </c>
      <c r="L334" s="1" t="s">
        <v>128</v>
      </c>
    </row>
    <row r="335" spans="1:12" x14ac:dyDescent="0.25">
      <c r="A335" s="1" t="s">
        <v>171</v>
      </c>
      <c r="B335" s="1" t="s">
        <v>123</v>
      </c>
      <c r="C335" s="1" t="s">
        <v>263</v>
      </c>
      <c r="D335" s="1" t="s">
        <v>146</v>
      </c>
      <c r="E335" s="1" t="s">
        <v>147</v>
      </c>
      <c r="F335" s="1" t="s">
        <v>145</v>
      </c>
      <c r="G335" s="1" t="s">
        <v>263</v>
      </c>
      <c r="I335" s="2">
        <v>128000</v>
      </c>
      <c r="J335">
        <v>0</v>
      </c>
      <c r="K335" s="4" t="s">
        <v>273</v>
      </c>
      <c r="L335" s="1" t="s">
        <v>128</v>
      </c>
    </row>
    <row r="336" spans="1:12" x14ac:dyDescent="0.25">
      <c r="A336" s="1" t="s">
        <v>171</v>
      </c>
      <c r="B336" s="1" t="s">
        <v>123</v>
      </c>
      <c r="C336" s="1" t="s">
        <v>264</v>
      </c>
      <c r="D336" s="1" t="s">
        <v>146</v>
      </c>
      <c r="E336" s="1" t="s">
        <v>147</v>
      </c>
      <c r="F336" s="1" t="s">
        <v>145</v>
      </c>
      <c r="G336" s="1" t="s">
        <v>264</v>
      </c>
      <c r="I336" s="2">
        <v>128000</v>
      </c>
      <c r="J336">
        <v>0</v>
      </c>
      <c r="K336" s="4" t="s">
        <v>273</v>
      </c>
      <c r="L336" s="1" t="s">
        <v>128</v>
      </c>
    </row>
    <row r="337" spans="1:12" x14ac:dyDescent="0.25">
      <c r="A337" s="1" t="s">
        <v>171</v>
      </c>
      <c r="B337" s="1" t="s">
        <v>123</v>
      </c>
      <c r="C337" s="1" t="s">
        <v>265</v>
      </c>
      <c r="D337" s="1" t="s">
        <v>146</v>
      </c>
      <c r="E337" s="1" t="s">
        <v>147</v>
      </c>
      <c r="F337" s="1" t="s">
        <v>145</v>
      </c>
      <c r="G337" s="1" t="s">
        <v>265</v>
      </c>
      <c r="I337" s="2">
        <v>128000</v>
      </c>
      <c r="J337">
        <v>0</v>
      </c>
      <c r="K337" s="4" t="s">
        <v>273</v>
      </c>
      <c r="L337" s="1" t="s">
        <v>128</v>
      </c>
    </row>
    <row r="338" spans="1:12" x14ac:dyDescent="0.25">
      <c r="A338" s="1" t="s">
        <v>171</v>
      </c>
      <c r="B338" s="1" t="s">
        <v>123</v>
      </c>
      <c r="C338" s="1" t="s">
        <v>266</v>
      </c>
      <c r="D338" s="1" t="s">
        <v>146</v>
      </c>
      <c r="E338" s="1" t="s">
        <v>147</v>
      </c>
      <c r="F338" s="1" t="s">
        <v>145</v>
      </c>
      <c r="G338" s="1" t="s">
        <v>266</v>
      </c>
      <c r="I338" s="2">
        <v>128000</v>
      </c>
      <c r="J338">
        <v>0</v>
      </c>
      <c r="K338" s="4" t="s">
        <v>273</v>
      </c>
      <c r="L338" s="1" t="s">
        <v>128</v>
      </c>
    </row>
    <row r="339" spans="1:12" x14ac:dyDescent="0.25">
      <c r="A339" s="1" t="s">
        <v>171</v>
      </c>
      <c r="B339" s="1" t="s">
        <v>123</v>
      </c>
      <c r="C339" s="1" t="s">
        <v>267</v>
      </c>
      <c r="D339" s="1" t="s">
        <v>146</v>
      </c>
      <c r="E339" s="1" t="s">
        <v>147</v>
      </c>
      <c r="F339" s="1" t="s">
        <v>145</v>
      </c>
      <c r="G339" s="1" t="s">
        <v>267</v>
      </c>
      <c r="I339" s="2">
        <v>128000</v>
      </c>
      <c r="J339">
        <v>0</v>
      </c>
      <c r="K339" s="4" t="s">
        <v>273</v>
      </c>
      <c r="L339" s="1" t="s">
        <v>128</v>
      </c>
    </row>
    <row r="340" spans="1:12" x14ac:dyDescent="0.25">
      <c r="A340" s="1" t="s">
        <v>171</v>
      </c>
      <c r="B340" s="1" t="s">
        <v>123</v>
      </c>
      <c r="C340" s="1" t="s">
        <v>268</v>
      </c>
      <c r="D340" s="1" t="s">
        <v>146</v>
      </c>
      <c r="E340" s="1" t="s">
        <v>147</v>
      </c>
      <c r="F340" s="1" t="s">
        <v>145</v>
      </c>
      <c r="G340" s="1" t="s">
        <v>268</v>
      </c>
      <c r="I340" s="2">
        <v>128000</v>
      </c>
      <c r="J340">
        <v>0</v>
      </c>
      <c r="K340" s="4" t="s">
        <v>273</v>
      </c>
      <c r="L340" s="1" t="s">
        <v>128</v>
      </c>
    </row>
    <row r="341" spans="1:12" x14ac:dyDescent="0.25">
      <c r="A341" s="1" t="s">
        <v>171</v>
      </c>
      <c r="B341" s="1" t="s">
        <v>123</v>
      </c>
      <c r="C341" s="1" t="s">
        <v>269</v>
      </c>
      <c r="D341" s="1" t="s">
        <v>146</v>
      </c>
      <c r="E341" s="1" t="s">
        <v>147</v>
      </c>
      <c r="F341" s="1" t="s">
        <v>145</v>
      </c>
      <c r="G341" s="1" t="s">
        <v>269</v>
      </c>
      <c r="I341" s="2">
        <v>128000</v>
      </c>
      <c r="J341">
        <v>0</v>
      </c>
      <c r="K341" s="4" t="s">
        <v>273</v>
      </c>
      <c r="L341" s="1" t="s">
        <v>128</v>
      </c>
    </row>
    <row r="342" spans="1:12" x14ac:dyDescent="0.25">
      <c r="A342" s="1" t="s">
        <v>171</v>
      </c>
      <c r="B342" s="1" t="s">
        <v>123</v>
      </c>
      <c r="C342" s="1" t="s">
        <v>270</v>
      </c>
      <c r="D342" s="1" t="s">
        <v>146</v>
      </c>
      <c r="E342" s="1" t="s">
        <v>147</v>
      </c>
      <c r="F342" s="1" t="s">
        <v>145</v>
      </c>
      <c r="G342" s="1" t="s">
        <v>270</v>
      </c>
      <c r="I342" s="2">
        <v>128000</v>
      </c>
      <c r="J342">
        <v>0</v>
      </c>
      <c r="K342" s="4" t="s">
        <v>273</v>
      </c>
      <c r="L342" s="1" t="s">
        <v>128</v>
      </c>
    </row>
    <row r="343" spans="1:12" x14ac:dyDescent="0.25">
      <c r="A343" s="1" t="s">
        <v>171</v>
      </c>
      <c r="B343" s="1" t="s">
        <v>123</v>
      </c>
      <c r="C343" s="1" t="s">
        <v>183</v>
      </c>
      <c r="D343" s="1" t="s">
        <v>146</v>
      </c>
      <c r="E343" s="1" t="s">
        <v>147</v>
      </c>
      <c r="F343" s="1" t="s">
        <v>145</v>
      </c>
      <c r="G343" s="1" t="s">
        <v>183</v>
      </c>
      <c r="I343" s="2">
        <v>128000</v>
      </c>
      <c r="J343">
        <v>0</v>
      </c>
      <c r="K343" s="4" t="s">
        <v>273</v>
      </c>
      <c r="L343" s="1" t="s">
        <v>128</v>
      </c>
    </row>
    <row r="344" spans="1:12" x14ac:dyDescent="0.25">
      <c r="A344" s="1" t="s">
        <v>171</v>
      </c>
      <c r="B344" s="1" t="s">
        <v>123</v>
      </c>
      <c r="C344" s="1" t="s">
        <v>184</v>
      </c>
      <c r="D344" s="1" t="s">
        <v>146</v>
      </c>
      <c r="E344" s="1" t="s">
        <v>147</v>
      </c>
      <c r="F344" s="1" t="s">
        <v>145</v>
      </c>
      <c r="G344" s="1" t="s">
        <v>184</v>
      </c>
      <c r="I344" s="2">
        <v>128000</v>
      </c>
      <c r="J344">
        <v>0</v>
      </c>
      <c r="K344" s="4" t="s">
        <v>273</v>
      </c>
      <c r="L344" s="1" t="s">
        <v>128</v>
      </c>
    </row>
    <row r="345" spans="1:12" x14ac:dyDescent="0.25">
      <c r="A345" s="1" t="s">
        <v>171</v>
      </c>
      <c r="B345" s="1" t="s">
        <v>123</v>
      </c>
      <c r="C345" s="1" t="s">
        <v>185</v>
      </c>
      <c r="D345" s="1" t="s">
        <v>146</v>
      </c>
      <c r="E345" s="1" t="s">
        <v>147</v>
      </c>
      <c r="F345" s="1" t="s">
        <v>161</v>
      </c>
      <c r="G345" s="1" t="s">
        <v>185</v>
      </c>
      <c r="I345" s="2">
        <v>116000</v>
      </c>
      <c r="J345">
        <v>0</v>
      </c>
      <c r="K345" s="4" t="s">
        <v>273</v>
      </c>
      <c r="L345" s="1" t="s">
        <v>128</v>
      </c>
    </row>
    <row r="346" spans="1:12" x14ac:dyDescent="0.25">
      <c r="A346" s="1" t="s">
        <v>171</v>
      </c>
      <c r="B346" s="1" t="s">
        <v>123</v>
      </c>
      <c r="C346" s="1" t="s">
        <v>186</v>
      </c>
      <c r="D346" s="1" t="s">
        <v>146</v>
      </c>
      <c r="E346" s="1" t="s">
        <v>147</v>
      </c>
      <c r="F346" s="1" t="s">
        <v>161</v>
      </c>
      <c r="G346" s="1" t="s">
        <v>186</v>
      </c>
      <c r="I346" s="2">
        <v>128000</v>
      </c>
      <c r="J346">
        <v>0</v>
      </c>
      <c r="K346" s="4" t="s">
        <v>273</v>
      </c>
      <c r="L346" s="1" t="s">
        <v>128</v>
      </c>
    </row>
    <row r="347" spans="1:12" x14ac:dyDescent="0.25">
      <c r="A347" s="1" t="s">
        <v>171</v>
      </c>
      <c r="B347" s="1" t="s">
        <v>123</v>
      </c>
      <c r="C347" s="1" t="s">
        <v>187</v>
      </c>
      <c r="D347" s="1" t="s">
        <v>146</v>
      </c>
      <c r="E347" s="1" t="s">
        <v>147</v>
      </c>
      <c r="F347" s="1" t="s">
        <v>161</v>
      </c>
      <c r="G347" s="1" t="s">
        <v>187</v>
      </c>
      <c r="I347" s="2">
        <v>136000</v>
      </c>
      <c r="J347">
        <v>0</v>
      </c>
      <c r="K347" s="4" t="s">
        <v>273</v>
      </c>
      <c r="L347" s="1" t="s">
        <v>128</v>
      </c>
    </row>
    <row r="348" spans="1:12" x14ac:dyDescent="0.25">
      <c r="A348" s="1" t="s">
        <v>171</v>
      </c>
      <c r="B348" s="1" t="s">
        <v>123</v>
      </c>
      <c r="C348" s="1" t="s">
        <v>188</v>
      </c>
      <c r="D348" s="1" t="s">
        <v>146</v>
      </c>
      <c r="E348" s="1" t="s">
        <v>147</v>
      </c>
      <c r="F348" s="1" t="s">
        <v>161</v>
      </c>
      <c r="G348" s="1" t="s">
        <v>188</v>
      </c>
      <c r="I348" s="2">
        <v>100000</v>
      </c>
      <c r="J348">
        <v>0</v>
      </c>
      <c r="K348" s="4" t="s">
        <v>273</v>
      </c>
      <c r="L348" s="1" t="s">
        <v>128</v>
      </c>
    </row>
    <row r="349" spans="1:12" x14ac:dyDescent="0.25">
      <c r="A349" s="1" t="s">
        <v>171</v>
      </c>
      <c r="B349" s="1" t="s">
        <v>123</v>
      </c>
      <c r="C349" s="1" t="s">
        <v>189</v>
      </c>
      <c r="D349" s="1" t="s">
        <v>146</v>
      </c>
      <c r="E349" s="1" t="s">
        <v>147</v>
      </c>
      <c r="F349" s="1" t="s">
        <v>145</v>
      </c>
      <c r="G349" s="1" t="s">
        <v>189</v>
      </c>
      <c r="I349" s="2">
        <v>128000</v>
      </c>
      <c r="J349">
        <v>0</v>
      </c>
      <c r="K349" s="4" t="s">
        <v>273</v>
      </c>
      <c r="L349" s="1" t="s">
        <v>128</v>
      </c>
    </row>
    <row r="350" spans="1:12" x14ac:dyDescent="0.25">
      <c r="A350" s="1" t="s">
        <v>171</v>
      </c>
      <c r="B350" s="1" t="s">
        <v>123</v>
      </c>
      <c r="C350" s="1" t="s">
        <v>190</v>
      </c>
      <c r="D350" s="1" t="s">
        <v>146</v>
      </c>
      <c r="E350" s="1" t="s">
        <v>147</v>
      </c>
      <c r="F350" s="1" t="s">
        <v>145</v>
      </c>
      <c r="G350" s="1" t="s">
        <v>190</v>
      </c>
      <c r="I350" s="2">
        <v>128000</v>
      </c>
      <c r="J350">
        <v>0</v>
      </c>
      <c r="K350" s="4" t="s">
        <v>273</v>
      </c>
      <c r="L350" s="1" t="s">
        <v>128</v>
      </c>
    </row>
    <row r="351" spans="1:12" x14ac:dyDescent="0.25">
      <c r="A351" s="1" t="s">
        <v>171</v>
      </c>
      <c r="B351" s="1" t="s">
        <v>123</v>
      </c>
      <c r="C351" s="1" t="s">
        <v>191</v>
      </c>
      <c r="D351" s="1" t="s">
        <v>146</v>
      </c>
      <c r="E351" s="1" t="s">
        <v>147</v>
      </c>
      <c r="F351" s="1" t="s">
        <v>145</v>
      </c>
      <c r="G351" s="1" t="s">
        <v>191</v>
      </c>
      <c r="I351" s="2">
        <v>128000</v>
      </c>
      <c r="J351">
        <v>0</v>
      </c>
      <c r="K351" s="4" t="s">
        <v>273</v>
      </c>
      <c r="L351" s="1" t="s">
        <v>128</v>
      </c>
    </row>
    <row r="352" spans="1:12" x14ac:dyDescent="0.25">
      <c r="A352" s="1" t="s">
        <v>171</v>
      </c>
      <c r="B352" s="1" t="s">
        <v>123</v>
      </c>
      <c r="C352" s="1" t="s">
        <v>192</v>
      </c>
      <c r="D352" s="1" t="s">
        <v>146</v>
      </c>
      <c r="E352" s="1" t="s">
        <v>147</v>
      </c>
      <c r="F352" s="1" t="s">
        <v>145</v>
      </c>
      <c r="G352" s="1" t="s">
        <v>192</v>
      </c>
      <c r="I352" s="2">
        <v>128000</v>
      </c>
      <c r="J352">
        <v>0</v>
      </c>
      <c r="K352" s="4" t="s">
        <v>273</v>
      </c>
      <c r="L352" s="1" t="s">
        <v>128</v>
      </c>
    </row>
    <row r="353" spans="1:12" x14ac:dyDescent="0.25">
      <c r="A353" s="1" t="s">
        <v>171</v>
      </c>
      <c r="B353" s="1" t="s">
        <v>123</v>
      </c>
      <c r="C353" s="1" t="s">
        <v>193</v>
      </c>
      <c r="D353" s="1" t="s">
        <v>146</v>
      </c>
      <c r="E353" s="1" t="s">
        <v>147</v>
      </c>
      <c r="F353" s="1" t="s">
        <v>145</v>
      </c>
      <c r="G353" s="1" t="s">
        <v>193</v>
      </c>
      <c r="I353" s="2">
        <v>128000</v>
      </c>
      <c r="J353">
        <v>0</v>
      </c>
      <c r="K353" s="4" t="s">
        <v>273</v>
      </c>
      <c r="L353" s="1" t="s">
        <v>128</v>
      </c>
    </row>
    <row r="354" spans="1:12" x14ac:dyDescent="0.25">
      <c r="A354" s="1" t="s">
        <v>171</v>
      </c>
      <c r="B354" s="1" t="s">
        <v>123</v>
      </c>
      <c r="C354" s="1" t="s">
        <v>194</v>
      </c>
      <c r="D354" s="1" t="s">
        <v>146</v>
      </c>
      <c r="E354" s="1" t="s">
        <v>147</v>
      </c>
      <c r="F354" s="1" t="s">
        <v>145</v>
      </c>
      <c r="G354" s="1" t="s">
        <v>194</v>
      </c>
      <c r="I354" s="2">
        <v>128000</v>
      </c>
      <c r="J354">
        <v>0</v>
      </c>
      <c r="K354" s="4" t="s">
        <v>273</v>
      </c>
      <c r="L354" s="1" t="s">
        <v>128</v>
      </c>
    </row>
    <row r="355" spans="1:12" x14ac:dyDescent="0.25">
      <c r="A355" s="1" t="s">
        <v>171</v>
      </c>
      <c r="B355" s="1" t="s">
        <v>123</v>
      </c>
      <c r="C355" s="1" t="s">
        <v>195</v>
      </c>
      <c r="D355" s="1" t="s">
        <v>146</v>
      </c>
      <c r="E355" s="1" t="s">
        <v>147</v>
      </c>
      <c r="F355" s="1" t="s">
        <v>145</v>
      </c>
      <c r="G355" s="1" t="s">
        <v>195</v>
      </c>
      <c r="I355" s="2">
        <v>128000</v>
      </c>
      <c r="J355">
        <v>0</v>
      </c>
      <c r="K355" s="4" t="s">
        <v>273</v>
      </c>
      <c r="L355" s="1" t="s">
        <v>128</v>
      </c>
    </row>
    <row r="356" spans="1:12" x14ac:dyDescent="0.25">
      <c r="A356" s="1" t="s">
        <v>171</v>
      </c>
      <c r="B356" s="1" t="s">
        <v>123</v>
      </c>
      <c r="C356" s="1" t="s">
        <v>196</v>
      </c>
      <c r="D356" s="1" t="s">
        <v>146</v>
      </c>
      <c r="E356" s="1" t="s">
        <v>147</v>
      </c>
      <c r="F356" s="1" t="s">
        <v>145</v>
      </c>
      <c r="G356" s="1" t="s">
        <v>196</v>
      </c>
      <c r="I356" s="2">
        <v>128000</v>
      </c>
      <c r="J356">
        <v>0</v>
      </c>
      <c r="K356" s="4" t="s">
        <v>273</v>
      </c>
      <c r="L356" s="1" t="s">
        <v>128</v>
      </c>
    </row>
    <row r="357" spans="1:12" x14ac:dyDescent="0.25">
      <c r="A357" s="1" t="s">
        <v>171</v>
      </c>
      <c r="B357" s="1" t="s">
        <v>123</v>
      </c>
      <c r="C357" s="1" t="s">
        <v>197</v>
      </c>
      <c r="D357" s="1" t="s">
        <v>146</v>
      </c>
      <c r="E357" s="1" t="s">
        <v>152</v>
      </c>
      <c r="F357" s="1" t="s">
        <v>153</v>
      </c>
      <c r="G357" s="1" t="s">
        <v>162</v>
      </c>
      <c r="H357" s="1" t="s">
        <v>197</v>
      </c>
      <c r="I357">
        <v>0</v>
      </c>
      <c r="J357" s="2">
        <v>160000</v>
      </c>
      <c r="K357" s="4" t="s">
        <v>273</v>
      </c>
      <c r="L357" s="1" t="s">
        <v>166</v>
      </c>
    </row>
    <row r="358" spans="1:12" x14ac:dyDescent="0.25">
      <c r="A358" s="1" t="s">
        <v>171</v>
      </c>
      <c r="B358" s="1" t="s">
        <v>123</v>
      </c>
      <c r="C358" s="1" t="s">
        <v>198</v>
      </c>
      <c r="D358" s="1" t="s">
        <v>146</v>
      </c>
      <c r="E358" s="1" t="s">
        <v>152</v>
      </c>
      <c r="F358" s="1" t="s">
        <v>153</v>
      </c>
      <c r="G358" s="1" t="s">
        <v>162</v>
      </c>
      <c r="H358" s="1" t="s">
        <v>198</v>
      </c>
      <c r="I358">
        <v>0</v>
      </c>
      <c r="J358" s="2">
        <v>160000</v>
      </c>
      <c r="K358" s="4" t="s">
        <v>273</v>
      </c>
      <c r="L358" s="1" t="s">
        <v>166</v>
      </c>
    </row>
    <row r="359" spans="1:12" x14ac:dyDescent="0.25">
      <c r="A359" s="1" t="s">
        <v>171</v>
      </c>
      <c r="B359" s="1" t="s">
        <v>123</v>
      </c>
      <c r="C359" s="1" t="s">
        <v>199</v>
      </c>
      <c r="D359" s="1" t="s">
        <v>146</v>
      </c>
      <c r="E359" s="1" t="s">
        <v>152</v>
      </c>
      <c r="F359" s="1" t="s">
        <v>153</v>
      </c>
      <c r="G359" s="1" t="s">
        <v>162</v>
      </c>
      <c r="H359" s="1" t="s">
        <v>199</v>
      </c>
      <c r="I359">
        <v>0</v>
      </c>
      <c r="J359" s="2">
        <v>160000</v>
      </c>
      <c r="K359" s="4" t="s">
        <v>273</v>
      </c>
      <c r="L359" s="1" t="s">
        <v>166</v>
      </c>
    </row>
    <row r="360" spans="1:12" x14ac:dyDescent="0.25">
      <c r="A360" s="1" t="s">
        <v>171</v>
      </c>
      <c r="B360" s="1" t="s">
        <v>123</v>
      </c>
      <c r="C360" s="1" t="s">
        <v>200</v>
      </c>
      <c r="D360" s="1" t="s">
        <v>146</v>
      </c>
      <c r="E360" s="1" t="s">
        <v>152</v>
      </c>
      <c r="F360" s="1" t="s">
        <v>153</v>
      </c>
      <c r="G360" s="1" t="s">
        <v>162</v>
      </c>
      <c r="H360" s="1" t="s">
        <v>200</v>
      </c>
      <c r="I360">
        <v>0</v>
      </c>
      <c r="J360" s="2">
        <v>160000</v>
      </c>
      <c r="K360" s="4" t="s">
        <v>273</v>
      </c>
      <c r="L360" s="1" t="s">
        <v>166</v>
      </c>
    </row>
    <row r="361" spans="1:12" x14ac:dyDescent="0.25">
      <c r="A361" s="1" t="s">
        <v>171</v>
      </c>
      <c r="B361" s="1" t="s">
        <v>123</v>
      </c>
      <c r="C361" s="1" t="s">
        <v>201</v>
      </c>
      <c r="D361" s="1" t="s">
        <v>146</v>
      </c>
      <c r="E361" s="1" t="s">
        <v>152</v>
      </c>
      <c r="F361" s="1" t="s">
        <v>153</v>
      </c>
      <c r="G361" s="1" t="s">
        <v>163</v>
      </c>
      <c r="H361" s="1" t="s">
        <v>201</v>
      </c>
      <c r="I361">
        <v>0</v>
      </c>
      <c r="J361" s="2">
        <v>160000</v>
      </c>
      <c r="K361" s="4" t="s">
        <v>273</v>
      </c>
      <c r="L361" s="1" t="s">
        <v>166</v>
      </c>
    </row>
    <row r="362" spans="1:12" x14ac:dyDescent="0.25">
      <c r="A362" s="1" t="s">
        <v>171</v>
      </c>
      <c r="B362" s="1" t="s">
        <v>123</v>
      </c>
      <c r="C362" s="1" t="s">
        <v>202</v>
      </c>
      <c r="D362" s="1" t="s">
        <v>146</v>
      </c>
      <c r="E362" s="1" t="s">
        <v>152</v>
      </c>
      <c r="F362" s="1" t="s">
        <v>153</v>
      </c>
      <c r="G362" s="1" t="s">
        <v>151</v>
      </c>
      <c r="H362" s="1" t="s">
        <v>202</v>
      </c>
      <c r="I362">
        <v>0</v>
      </c>
      <c r="J362" s="2">
        <v>160000</v>
      </c>
      <c r="K362" s="4" t="s">
        <v>273</v>
      </c>
      <c r="L362" s="1" t="s">
        <v>166</v>
      </c>
    </row>
    <row r="363" spans="1:12" x14ac:dyDescent="0.25">
      <c r="A363" s="1" t="s">
        <v>171</v>
      </c>
      <c r="B363" s="1" t="s">
        <v>123</v>
      </c>
      <c r="C363" s="1" t="s">
        <v>203</v>
      </c>
      <c r="D363" s="1" t="s">
        <v>146</v>
      </c>
      <c r="E363" s="1" t="s">
        <v>152</v>
      </c>
      <c r="F363" s="1" t="s">
        <v>153</v>
      </c>
      <c r="G363" s="1" t="s">
        <v>162</v>
      </c>
      <c r="H363" s="1" t="s">
        <v>203</v>
      </c>
      <c r="I363">
        <v>0</v>
      </c>
      <c r="J363" s="2">
        <v>160000</v>
      </c>
      <c r="K363" s="4" t="s">
        <v>273</v>
      </c>
      <c r="L363" s="1" t="s">
        <v>166</v>
      </c>
    </row>
    <row r="364" spans="1:12" x14ac:dyDescent="0.25">
      <c r="A364" s="1" t="s">
        <v>171</v>
      </c>
      <c r="B364" s="1" t="s">
        <v>123</v>
      </c>
      <c r="C364" s="1" t="s">
        <v>204</v>
      </c>
      <c r="D364" s="1" t="s">
        <v>146</v>
      </c>
      <c r="E364" s="1" t="s">
        <v>152</v>
      </c>
      <c r="F364" s="1" t="s">
        <v>153</v>
      </c>
      <c r="G364" s="1" t="s">
        <v>162</v>
      </c>
      <c r="H364" s="1" t="s">
        <v>204</v>
      </c>
      <c r="I364">
        <v>0</v>
      </c>
      <c r="J364" s="2">
        <v>160000</v>
      </c>
      <c r="K364" s="4" t="s">
        <v>273</v>
      </c>
      <c r="L364" s="1" t="s">
        <v>166</v>
      </c>
    </row>
    <row r="365" spans="1:12" x14ac:dyDescent="0.25">
      <c r="A365" s="1" t="s">
        <v>171</v>
      </c>
      <c r="B365" s="1" t="s">
        <v>123</v>
      </c>
      <c r="C365" s="1" t="s">
        <v>205</v>
      </c>
      <c r="D365" s="1" t="s">
        <v>146</v>
      </c>
      <c r="E365" s="1" t="s">
        <v>152</v>
      </c>
      <c r="F365" s="1" t="s">
        <v>153</v>
      </c>
      <c r="G365" s="1" t="s">
        <v>162</v>
      </c>
      <c r="H365" s="1" t="s">
        <v>205</v>
      </c>
      <c r="I365">
        <v>0</v>
      </c>
      <c r="J365" s="2">
        <v>160000</v>
      </c>
      <c r="K365" s="4" t="s">
        <v>273</v>
      </c>
      <c r="L365" s="1" t="s">
        <v>166</v>
      </c>
    </row>
    <row r="366" spans="1:12" x14ac:dyDescent="0.25">
      <c r="A366" s="1" t="s">
        <v>171</v>
      </c>
      <c r="B366" s="1" t="s">
        <v>123</v>
      </c>
      <c r="C366" s="1" t="s">
        <v>206</v>
      </c>
      <c r="D366" s="1" t="s">
        <v>146</v>
      </c>
      <c r="E366" s="1" t="s">
        <v>152</v>
      </c>
      <c r="F366" s="1" t="s">
        <v>153</v>
      </c>
      <c r="G366" s="1" t="s">
        <v>162</v>
      </c>
      <c r="H366" s="1" t="s">
        <v>206</v>
      </c>
      <c r="I366">
        <v>0</v>
      </c>
      <c r="J366" s="2">
        <v>160000</v>
      </c>
      <c r="K366" s="4" t="s">
        <v>273</v>
      </c>
      <c r="L366" s="1" t="s">
        <v>166</v>
      </c>
    </row>
    <row r="367" spans="1:12" x14ac:dyDescent="0.25">
      <c r="A367" s="1" t="s">
        <v>171</v>
      </c>
      <c r="B367" s="1" t="s">
        <v>123</v>
      </c>
      <c r="C367" s="1" t="s">
        <v>207</v>
      </c>
      <c r="D367" s="1" t="s">
        <v>146</v>
      </c>
      <c r="E367" s="1" t="s">
        <v>152</v>
      </c>
      <c r="F367" s="1" t="s">
        <v>153</v>
      </c>
      <c r="G367" s="1" t="s">
        <v>162</v>
      </c>
      <c r="H367" s="1" t="s">
        <v>207</v>
      </c>
      <c r="I367">
        <v>0</v>
      </c>
      <c r="J367" s="2">
        <v>160000</v>
      </c>
      <c r="K367" s="4" t="s">
        <v>273</v>
      </c>
      <c r="L367" s="1" t="s">
        <v>166</v>
      </c>
    </row>
    <row r="368" spans="1:12" x14ac:dyDescent="0.25">
      <c r="A368" s="1" t="s">
        <v>171</v>
      </c>
      <c r="B368" s="1" t="s">
        <v>123</v>
      </c>
      <c r="C368" s="1" t="s">
        <v>208</v>
      </c>
      <c r="D368" s="1" t="s">
        <v>146</v>
      </c>
      <c r="E368" s="1" t="s">
        <v>152</v>
      </c>
      <c r="F368" s="1" t="s">
        <v>153</v>
      </c>
      <c r="G368" s="1" t="s">
        <v>162</v>
      </c>
      <c r="H368" s="1" t="s">
        <v>208</v>
      </c>
      <c r="I368">
        <v>0</v>
      </c>
      <c r="J368" s="2">
        <v>160000</v>
      </c>
      <c r="K368" s="4" t="s">
        <v>273</v>
      </c>
      <c r="L368" s="1" t="s">
        <v>166</v>
      </c>
    </row>
    <row r="369" spans="1:12" x14ac:dyDescent="0.25">
      <c r="A369" s="1" t="s">
        <v>171</v>
      </c>
      <c r="B369" s="1" t="s">
        <v>123</v>
      </c>
      <c r="C369" s="1" t="s">
        <v>209</v>
      </c>
      <c r="D369" s="1" t="s">
        <v>146</v>
      </c>
      <c r="E369" s="1" t="s">
        <v>152</v>
      </c>
      <c r="F369" s="1" t="s">
        <v>153</v>
      </c>
      <c r="G369" s="1" t="s">
        <v>162</v>
      </c>
      <c r="H369" s="1" t="s">
        <v>209</v>
      </c>
      <c r="I369">
        <v>0</v>
      </c>
      <c r="J369" s="2">
        <v>160000</v>
      </c>
      <c r="K369" s="4" t="s">
        <v>273</v>
      </c>
      <c r="L369" s="1" t="s">
        <v>166</v>
      </c>
    </row>
    <row r="370" spans="1:12" x14ac:dyDescent="0.25">
      <c r="A370" s="1" t="s">
        <v>182</v>
      </c>
      <c r="B370" s="1" t="s">
        <v>150</v>
      </c>
      <c r="C370" s="1" t="s">
        <v>210</v>
      </c>
      <c r="D370" s="1" t="s">
        <v>146</v>
      </c>
      <c r="E370" s="1" t="s">
        <v>147</v>
      </c>
      <c r="F370" s="1" t="s">
        <v>157</v>
      </c>
      <c r="G370" s="1" t="s">
        <v>210</v>
      </c>
      <c r="I370" s="2">
        <v>14000</v>
      </c>
      <c r="J370">
        <v>0</v>
      </c>
      <c r="K370" s="4" t="s">
        <v>273</v>
      </c>
      <c r="L370" s="1" t="s">
        <v>128</v>
      </c>
    </row>
    <row r="371" spans="1:12" x14ac:dyDescent="0.25">
      <c r="A371" s="1" t="s">
        <v>182</v>
      </c>
      <c r="B371" s="1" t="s">
        <v>150</v>
      </c>
      <c r="C371" s="1" t="s">
        <v>185</v>
      </c>
      <c r="D371" s="1" t="s">
        <v>146</v>
      </c>
      <c r="E371" s="1" t="s">
        <v>147</v>
      </c>
      <c r="F371" s="1" t="s">
        <v>161</v>
      </c>
      <c r="G371" s="1" t="s">
        <v>185</v>
      </c>
      <c r="I371" s="2">
        <v>116000</v>
      </c>
      <c r="J371">
        <v>0</v>
      </c>
      <c r="K371" s="4" t="s">
        <v>273</v>
      </c>
      <c r="L371" s="1" t="s">
        <v>128</v>
      </c>
    </row>
    <row r="372" spans="1:12" x14ac:dyDescent="0.25">
      <c r="A372" s="1" t="s">
        <v>182</v>
      </c>
      <c r="B372" s="1" t="s">
        <v>150</v>
      </c>
      <c r="C372" s="1" t="s">
        <v>186</v>
      </c>
      <c r="D372" s="1" t="s">
        <v>146</v>
      </c>
      <c r="E372" s="1" t="s">
        <v>147</v>
      </c>
      <c r="F372" s="1" t="s">
        <v>161</v>
      </c>
      <c r="G372" s="1" t="s">
        <v>186</v>
      </c>
      <c r="I372" s="2">
        <v>128000</v>
      </c>
      <c r="J372">
        <v>0</v>
      </c>
      <c r="K372" s="4" t="s">
        <v>273</v>
      </c>
      <c r="L372" s="1" t="s">
        <v>128</v>
      </c>
    </row>
    <row r="373" spans="1:12" x14ac:dyDescent="0.25">
      <c r="A373" s="1" t="s">
        <v>182</v>
      </c>
      <c r="B373" s="1" t="s">
        <v>150</v>
      </c>
      <c r="C373" s="1" t="s">
        <v>187</v>
      </c>
      <c r="D373" s="1" t="s">
        <v>146</v>
      </c>
      <c r="E373" s="1" t="s">
        <v>147</v>
      </c>
      <c r="F373" s="1" t="s">
        <v>161</v>
      </c>
      <c r="G373" s="1" t="s">
        <v>187</v>
      </c>
      <c r="I373" s="2">
        <v>136000</v>
      </c>
      <c r="J373">
        <v>0</v>
      </c>
      <c r="K373" s="4" t="s">
        <v>273</v>
      </c>
      <c r="L373" s="1" t="s">
        <v>128</v>
      </c>
    </row>
    <row r="374" spans="1:12" x14ac:dyDescent="0.25">
      <c r="A374" s="1" t="s">
        <v>182</v>
      </c>
      <c r="B374" s="1" t="s">
        <v>150</v>
      </c>
      <c r="C374" s="1" t="s">
        <v>188</v>
      </c>
      <c r="D374" s="1" t="s">
        <v>146</v>
      </c>
      <c r="E374" s="1" t="s">
        <v>147</v>
      </c>
      <c r="F374" s="1" t="s">
        <v>161</v>
      </c>
      <c r="G374" s="1" t="s">
        <v>188</v>
      </c>
      <c r="I374" s="2">
        <v>100000</v>
      </c>
      <c r="J374">
        <v>0</v>
      </c>
      <c r="K374" s="4" t="s">
        <v>273</v>
      </c>
      <c r="L374" s="1" t="s">
        <v>128</v>
      </c>
    </row>
    <row r="375" spans="1:12" x14ac:dyDescent="0.25">
      <c r="A375" s="1" t="s">
        <v>171</v>
      </c>
      <c r="B375" s="1" t="s">
        <v>123</v>
      </c>
      <c r="C375" s="1" t="s">
        <v>261</v>
      </c>
      <c r="D375" s="1" t="s">
        <v>146</v>
      </c>
      <c r="E375" s="1" t="s">
        <v>147</v>
      </c>
      <c r="F375" s="1" t="s">
        <v>145</v>
      </c>
      <c r="G375" s="1" t="s">
        <v>261</v>
      </c>
      <c r="I375" s="2">
        <v>128000</v>
      </c>
      <c r="J375">
        <v>0</v>
      </c>
      <c r="K375" s="4" t="s">
        <v>274</v>
      </c>
      <c r="L375" s="1" t="s">
        <v>166</v>
      </c>
    </row>
    <row r="376" spans="1:12" x14ac:dyDescent="0.25">
      <c r="A376" s="1" t="s">
        <v>171</v>
      </c>
      <c r="B376" s="1" t="s">
        <v>123</v>
      </c>
      <c r="C376" s="1" t="s">
        <v>262</v>
      </c>
      <c r="D376" s="1" t="s">
        <v>146</v>
      </c>
      <c r="E376" s="1" t="s">
        <v>147</v>
      </c>
      <c r="F376" s="1" t="s">
        <v>145</v>
      </c>
      <c r="G376" s="1" t="s">
        <v>262</v>
      </c>
      <c r="I376" s="2">
        <v>128000</v>
      </c>
      <c r="J376">
        <v>0</v>
      </c>
      <c r="K376" s="4" t="s">
        <v>274</v>
      </c>
      <c r="L376" s="1" t="s">
        <v>166</v>
      </c>
    </row>
    <row r="377" spans="1:12" x14ac:dyDescent="0.25">
      <c r="A377" s="1" t="s">
        <v>171</v>
      </c>
      <c r="B377" s="1" t="s">
        <v>123</v>
      </c>
      <c r="C377" s="1" t="s">
        <v>263</v>
      </c>
      <c r="D377" s="1" t="s">
        <v>146</v>
      </c>
      <c r="E377" s="1" t="s">
        <v>147</v>
      </c>
      <c r="F377" s="1" t="s">
        <v>145</v>
      </c>
      <c r="G377" s="1" t="s">
        <v>263</v>
      </c>
      <c r="I377" s="2">
        <v>128000</v>
      </c>
      <c r="J377">
        <v>0</v>
      </c>
      <c r="K377" s="4" t="s">
        <v>274</v>
      </c>
      <c r="L377" s="1" t="s">
        <v>166</v>
      </c>
    </row>
    <row r="378" spans="1:12" x14ac:dyDescent="0.25">
      <c r="A378" s="1" t="s">
        <v>171</v>
      </c>
      <c r="B378" s="1" t="s">
        <v>123</v>
      </c>
      <c r="C378" s="1" t="s">
        <v>264</v>
      </c>
      <c r="D378" s="1" t="s">
        <v>146</v>
      </c>
      <c r="E378" s="1" t="s">
        <v>147</v>
      </c>
      <c r="F378" s="1" t="s">
        <v>145</v>
      </c>
      <c r="G378" s="1" t="s">
        <v>264</v>
      </c>
      <c r="I378" s="2">
        <v>128000</v>
      </c>
      <c r="J378">
        <v>0</v>
      </c>
      <c r="K378" s="4" t="s">
        <v>274</v>
      </c>
      <c r="L378" s="1" t="s">
        <v>166</v>
      </c>
    </row>
    <row r="379" spans="1:12" x14ac:dyDescent="0.25">
      <c r="A379" s="1" t="s">
        <v>171</v>
      </c>
      <c r="B379" s="1" t="s">
        <v>123</v>
      </c>
      <c r="C379" s="1" t="s">
        <v>265</v>
      </c>
      <c r="D379" s="1" t="s">
        <v>146</v>
      </c>
      <c r="E379" s="1" t="s">
        <v>147</v>
      </c>
      <c r="F379" s="1" t="s">
        <v>145</v>
      </c>
      <c r="G379" s="1" t="s">
        <v>265</v>
      </c>
      <c r="I379" s="2">
        <v>128000</v>
      </c>
      <c r="J379">
        <v>0</v>
      </c>
      <c r="K379" s="4" t="s">
        <v>274</v>
      </c>
      <c r="L379" s="1" t="s">
        <v>166</v>
      </c>
    </row>
    <row r="380" spans="1:12" x14ac:dyDescent="0.25">
      <c r="A380" s="1" t="s">
        <v>171</v>
      </c>
      <c r="B380" s="1" t="s">
        <v>123</v>
      </c>
      <c r="C380" s="1" t="s">
        <v>266</v>
      </c>
      <c r="D380" s="1" t="s">
        <v>146</v>
      </c>
      <c r="E380" s="1" t="s">
        <v>147</v>
      </c>
      <c r="F380" s="1" t="s">
        <v>145</v>
      </c>
      <c r="G380" s="1" t="s">
        <v>266</v>
      </c>
      <c r="I380" s="2">
        <v>128000</v>
      </c>
      <c r="J380">
        <v>0</v>
      </c>
      <c r="K380" s="4" t="s">
        <v>274</v>
      </c>
      <c r="L380" s="1" t="s">
        <v>166</v>
      </c>
    </row>
    <row r="381" spans="1:12" x14ac:dyDescent="0.25">
      <c r="A381" s="1" t="s">
        <v>171</v>
      </c>
      <c r="B381" s="1" t="s">
        <v>123</v>
      </c>
      <c r="C381" s="1" t="s">
        <v>267</v>
      </c>
      <c r="D381" s="1" t="s">
        <v>146</v>
      </c>
      <c r="E381" s="1" t="s">
        <v>147</v>
      </c>
      <c r="F381" s="1" t="s">
        <v>145</v>
      </c>
      <c r="G381" s="1" t="s">
        <v>267</v>
      </c>
      <c r="I381" s="2">
        <v>128000</v>
      </c>
      <c r="J381">
        <v>0</v>
      </c>
      <c r="K381" s="4" t="s">
        <v>274</v>
      </c>
      <c r="L381" s="1" t="s">
        <v>166</v>
      </c>
    </row>
    <row r="382" spans="1:12" x14ac:dyDescent="0.25">
      <c r="A382" s="1" t="s">
        <v>171</v>
      </c>
      <c r="B382" s="1" t="s">
        <v>123</v>
      </c>
      <c r="C382" s="1" t="s">
        <v>268</v>
      </c>
      <c r="D382" s="1" t="s">
        <v>146</v>
      </c>
      <c r="E382" s="1" t="s">
        <v>147</v>
      </c>
      <c r="F382" s="1" t="s">
        <v>145</v>
      </c>
      <c r="G382" s="1" t="s">
        <v>268</v>
      </c>
      <c r="I382" s="2">
        <v>128000</v>
      </c>
      <c r="J382">
        <v>0</v>
      </c>
      <c r="K382" s="4" t="s">
        <v>274</v>
      </c>
      <c r="L382" s="1" t="s">
        <v>166</v>
      </c>
    </row>
    <row r="383" spans="1:12" x14ac:dyDescent="0.25">
      <c r="A383" s="1" t="s">
        <v>171</v>
      </c>
      <c r="B383" s="1" t="s">
        <v>123</v>
      </c>
      <c r="C383" s="1" t="s">
        <v>269</v>
      </c>
      <c r="D383" s="1" t="s">
        <v>146</v>
      </c>
      <c r="E383" s="1" t="s">
        <v>147</v>
      </c>
      <c r="F383" s="1" t="s">
        <v>145</v>
      </c>
      <c r="G383" s="1" t="s">
        <v>269</v>
      </c>
      <c r="I383" s="2">
        <v>128000</v>
      </c>
      <c r="J383">
        <v>0</v>
      </c>
      <c r="K383" s="4" t="s">
        <v>274</v>
      </c>
      <c r="L383" s="1" t="s">
        <v>166</v>
      </c>
    </row>
    <row r="384" spans="1:12" x14ac:dyDescent="0.25">
      <c r="A384" s="1" t="s">
        <v>171</v>
      </c>
      <c r="B384" s="1" t="s">
        <v>123</v>
      </c>
      <c r="C384" s="1" t="s">
        <v>270</v>
      </c>
      <c r="D384" s="1" t="s">
        <v>146</v>
      </c>
      <c r="E384" s="1" t="s">
        <v>147</v>
      </c>
      <c r="F384" s="1" t="s">
        <v>145</v>
      </c>
      <c r="G384" s="1" t="s">
        <v>270</v>
      </c>
      <c r="I384" s="2">
        <v>128000</v>
      </c>
      <c r="J384">
        <v>0</v>
      </c>
      <c r="K384" s="4" t="s">
        <v>274</v>
      </c>
      <c r="L384" s="1" t="s">
        <v>166</v>
      </c>
    </row>
    <row r="385" spans="1:12" x14ac:dyDescent="0.25">
      <c r="A385" s="1" t="s">
        <v>171</v>
      </c>
      <c r="B385" s="1" t="s">
        <v>123</v>
      </c>
      <c r="C385" s="1" t="s">
        <v>183</v>
      </c>
      <c r="D385" s="1" t="s">
        <v>146</v>
      </c>
      <c r="E385" s="1" t="s">
        <v>147</v>
      </c>
      <c r="F385" s="1" t="s">
        <v>145</v>
      </c>
      <c r="G385" s="1" t="s">
        <v>183</v>
      </c>
      <c r="I385" s="2">
        <v>128000</v>
      </c>
      <c r="J385">
        <v>0</v>
      </c>
      <c r="K385" s="4" t="s">
        <v>274</v>
      </c>
      <c r="L385" s="1" t="s">
        <v>166</v>
      </c>
    </row>
    <row r="386" spans="1:12" x14ac:dyDescent="0.25">
      <c r="A386" s="1" t="s">
        <v>171</v>
      </c>
      <c r="B386" s="1" t="s">
        <v>123</v>
      </c>
      <c r="C386" s="1" t="s">
        <v>184</v>
      </c>
      <c r="D386" s="1" t="s">
        <v>146</v>
      </c>
      <c r="E386" s="1" t="s">
        <v>147</v>
      </c>
      <c r="F386" s="1" t="s">
        <v>145</v>
      </c>
      <c r="G386" s="1" t="s">
        <v>184</v>
      </c>
      <c r="I386" s="2">
        <v>128000</v>
      </c>
      <c r="J386">
        <v>0</v>
      </c>
      <c r="K386" s="4" t="s">
        <v>274</v>
      </c>
      <c r="L386" s="1" t="s">
        <v>166</v>
      </c>
    </row>
    <row r="387" spans="1:12" x14ac:dyDescent="0.25">
      <c r="A387" s="1" t="s">
        <v>171</v>
      </c>
      <c r="B387" s="1" t="s">
        <v>123</v>
      </c>
      <c r="C387" s="1" t="s">
        <v>185</v>
      </c>
      <c r="D387" s="1" t="s">
        <v>146</v>
      </c>
      <c r="E387" s="1" t="s">
        <v>147</v>
      </c>
      <c r="F387" s="1" t="s">
        <v>161</v>
      </c>
      <c r="G387" s="1" t="s">
        <v>185</v>
      </c>
      <c r="I387" s="2">
        <v>45000</v>
      </c>
      <c r="J387">
        <v>0</v>
      </c>
      <c r="K387" s="4" t="s">
        <v>274</v>
      </c>
      <c r="L387" s="1" t="s">
        <v>166</v>
      </c>
    </row>
    <row r="388" spans="1:12" x14ac:dyDescent="0.25">
      <c r="A388" s="1" t="s">
        <v>171</v>
      </c>
      <c r="B388" s="1" t="s">
        <v>123</v>
      </c>
      <c r="C388" s="1" t="s">
        <v>186</v>
      </c>
      <c r="D388" s="1" t="s">
        <v>146</v>
      </c>
      <c r="E388" s="1" t="s">
        <v>147</v>
      </c>
      <c r="F388" s="1" t="s">
        <v>161</v>
      </c>
      <c r="G388" s="1" t="s">
        <v>186</v>
      </c>
      <c r="I388" s="2">
        <v>74000</v>
      </c>
      <c r="J388">
        <v>0</v>
      </c>
      <c r="K388" s="4" t="s">
        <v>274</v>
      </c>
      <c r="L388" s="1" t="s">
        <v>166</v>
      </c>
    </row>
    <row r="389" spans="1:12" x14ac:dyDescent="0.25">
      <c r="A389" s="1" t="s">
        <v>171</v>
      </c>
      <c r="B389" s="1" t="s">
        <v>123</v>
      </c>
      <c r="C389" s="1" t="s">
        <v>187</v>
      </c>
      <c r="D389" s="1" t="s">
        <v>146</v>
      </c>
      <c r="E389" s="1" t="s">
        <v>147</v>
      </c>
      <c r="F389" s="1" t="s">
        <v>161</v>
      </c>
      <c r="G389" s="1" t="s">
        <v>187</v>
      </c>
      <c r="I389" s="2">
        <v>128000</v>
      </c>
      <c r="J389">
        <v>0</v>
      </c>
      <c r="K389" s="4" t="s">
        <v>274</v>
      </c>
      <c r="L389" s="1" t="s">
        <v>166</v>
      </c>
    </row>
    <row r="390" spans="1:12" x14ac:dyDescent="0.25">
      <c r="A390" s="1" t="s">
        <v>171</v>
      </c>
      <c r="B390" s="1" t="s">
        <v>123</v>
      </c>
      <c r="C390" s="1" t="s">
        <v>188</v>
      </c>
      <c r="D390" s="1" t="s">
        <v>146</v>
      </c>
      <c r="E390" s="1" t="s">
        <v>147</v>
      </c>
      <c r="F390" s="1" t="s">
        <v>161</v>
      </c>
      <c r="G390" s="1" t="s">
        <v>188</v>
      </c>
      <c r="I390" s="2">
        <v>128000</v>
      </c>
      <c r="J390">
        <v>0</v>
      </c>
      <c r="K390" s="4" t="s">
        <v>274</v>
      </c>
      <c r="L390" s="1" t="s">
        <v>166</v>
      </c>
    </row>
    <row r="391" spans="1:12" x14ac:dyDescent="0.25">
      <c r="A391" s="1" t="s">
        <v>171</v>
      </c>
      <c r="B391" s="1" t="s">
        <v>123</v>
      </c>
      <c r="C391" s="1" t="s">
        <v>189</v>
      </c>
      <c r="D391" s="1" t="s">
        <v>146</v>
      </c>
      <c r="E391" s="1" t="s">
        <v>147</v>
      </c>
      <c r="F391" s="1" t="s">
        <v>145</v>
      </c>
      <c r="G391" s="1" t="s">
        <v>189</v>
      </c>
      <c r="I391" s="2">
        <v>128000</v>
      </c>
      <c r="J391">
        <v>0</v>
      </c>
      <c r="K391" s="4" t="s">
        <v>274</v>
      </c>
      <c r="L391" s="1" t="s">
        <v>166</v>
      </c>
    </row>
    <row r="392" spans="1:12" x14ac:dyDescent="0.25">
      <c r="A392" s="1" t="s">
        <v>171</v>
      </c>
      <c r="B392" s="1" t="s">
        <v>123</v>
      </c>
      <c r="C392" s="1" t="s">
        <v>190</v>
      </c>
      <c r="D392" s="1" t="s">
        <v>146</v>
      </c>
      <c r="E392" s="1" t="s">
        <v>147</v>
      </c>
      <c r="F392" s="1" t="s">
        <v>145</v>
      </c>
      <c r="G392" s="1" t="s">
        <v>190</v>
      </c>
      <c r="I392" s="2">
        <v>128000</v>
      </c>
      <c r="J392">
        <v>0</v>
      </c>
      <c r="K392" s="4" t="s">
        <v>274</v>
      </c>
      <c r="L392" s="1" t="s">
        <v>166</v>
      </c>
    </row>
    <row r="393" spans="1:12" x14ac:dyDescent="0.25">
      <c r="A393" s="1" t="s">
        <v>171</v>
      </c>
      <c r="B393" s="1" t="s">
        <v>123</v>
      </c>
      <c r="C393" s="1" t="s">
        <v>191</v>
      </c>
      <c r="D393" s="1" t="s">
        <v>146</v>
      </c>
      <c r="E393" s="1" t="s">
        <v>147</v>
      </c>
      <c r="F393" s="1" t="s">
        <v>145</v>
      </c>
      <c r="G393" s="1" t="s">
        <v>191</v>
      </c>
      <c r="I393" s="2">
        <v>128000</v>
      </c>
      <c r="J393">
        <v>0</v>
      </c>
      <c r="K393" s="4" t="s">
        <v>274</v>
      </c>
      <c r="L393" s="1" t="s">
        <v>166</v>
      </c>
    </row>
    <row r="394" spans="1:12" x14ac:dyDescent="0.25">
      <c r="A394" s="1" t="s">
        <v>171</v>
      </c>
      <c r="B394" s="1" t="s">
        <v>123</v>
      </c>
      <c r="C394" s="1" t="s">
        <v>192</v>
      </c>
      <c r="D394" s="1" t="s">
        <v>146</v>
      </c>
      <c r="E394" s="1" t="s">
        <v>147</v>
      </c>
      <c r="F394" s="1" t="s">
        <v>145</v>
      </c>
      <c r="G394" s="1" t="s">
        <v>192</v>
      </c>
      <c r="I394" s="2">
        <v>128000</v>
      </c>
      <c r="J394">
        <v>0</v>
      </c>
      <c r="K394" s="4" t="s">
        <v>274</v>
      </c>
      <c r="L394" s="1" t="s">
        <v>166</v>
      </c>
    </row>
    <row r="395" spans="1:12" x14ac:dyDescent="0.25">
      <c r="A395" s="1" t="s">
        <v>171</v>
      </c>
      <c r="B395" s="1" t="s">
        <v>123</v>
      </c>
      <c r="C395" s="1" t="s">
        <v>193</v>
      </c>
      <c r="D395" s="1" t="s">
        <v>146</v>
      </c>
      <c r="E395" s="1" t="s">
        <v>147</v>
      </c>
      <c r="F395" s="1" t="s">
        <v>145</v>
      </c>
      <c r="G395" s="1" t="s">
        <v>193</v>
      </c>
      <c r="I395" s="2">
        <v>128000</v>
      </c>
      <c r="J395">
        <v>0</v>
      </c>
      <c r="K395" s="4" t="s">
        <v>274</v>
      </c>
      <c r="L395" s="1" t="s">
        <v>166</v>
      </c>
    </row>
    <row r="396" spans="1:12" x14ac:dyDescent="0.25">
      <c r="A396" s="1" t="s">
        <v>171</v>
      </c>
      <c r="B396" s="1" t="s">
        <v>123</v>
      </c>
      <c r="C396" s="1" t="s">
        <v>194</v>
      </c>
      <c r="D396" s="1" t="s">
        <v>146</v>
      </c>
      <c r="E396" s="1" t="s">
        <v>147</v>
      </c>
      <c r="F396" s="1" t="s">
        <v>145</v>
      </c>
      <c r="G396" s="1" t="s">
        <v>194</v>
      </c>
      <c r="I396" s="2">
        <v>128000</v>
      </c>
      <c r="J396">
        <v>0</v>
      </c>
      <c r="K396" s="4" t="s">
        <v>274</v>
      </c>
      <c r="L396" s="1" t="s">
        <v>166</v>
      </c>
    </row>
    <row r="397" spans="1:12" x14ac:dyDescent="0.25">
      <c r="A397" s="1" t="s">
        <v>171</v>
      </c>
      <c r="B397" s="1" t="s">
        <v>123</v>
      </c>
      <c r="C397" s="1" t="s">
        <v>195</v>
      </c>
      <c r="D397" s="1" t="s">
        <v>146</v>
      </c>
      <c r="E397" s="1" t="s">
        <v>147</v>
      </c>
      <c r="F397" s="1" t="s">
        <v>145</v>
      </c>
      <c r="G397" s="1" t="s">
        <v>195</v>
      </c>
      <c r="I397" s="2">
        <v>128000</v>
      </c>
      <c r="J397">
        <v>0</v>
      </c>
      <c r="K397" s="4" t="s">
        <v>274</v>
      </c>
      <c r="L397" s="1" t="s">
        <v>166</v>
      </c>
    </row>
    <row r="398" spans="1:12" x14ac:dyDescent="0.25">
      <c r="A398" s="1" t="s">
        <v>171</v>
      </c>
      <c r="B398" s="1" t="s">
        <v>123</v>
      </c>
      <c r="C398" s="1" t="s">
        <v>196</v>
      </c>
      <c r="D398" s="1" t="s">
        <v>146</v>
      </c>
      <c r="E398" s="1" t="s">
        <v>147</v>
      </c>
      <c r="F398" s="1" t="s">
        <v>145</v>
      </c>
      <c r="G398" s="1" t="s">
        <v>196</v>
      </c>
      <c r="I398" s="2">
        <v>128000</v>
      </c>
      <c r="J398">
        <v>0</v>
      </c>
      <c r="K398" s="4" t="s">
        <v>274</v>
      </c>
      <c r="L398" s="1" t="s">
        <v>166</v>
      </c>
    </row>
    <row r="399" spans="1:12" x14ac:dyDescent="0.25">
      <c r="A399" s="1" t="s">
        <v>171</v>
      </c>
      <c r="B399" s="1" t="s">
        <v>123</v>
      </c>
      <c r="C399" s="1" t="s">
        <v>197</v>
      </c>
      <c r="D399" s="1" t="s">
        <v>146</v>
      </c>
      <c r="E399" s="1" t="s">
        <v>152</v>
      </c>
      <c r="F399" s="1" t="s">
        <v>153</v>
      </c>
      <c r="G399" s="1" t="s">
        <v>162</v>
      </c>
      <c r="H399" s="1" t="s">
        <v>197</v>
      </c>
      <c r="I399">
        <v>0</v>
      </c>
      <c r="J399" s="2">
        <v>160000</v>
      </c>
      <c r="K399" s="4" t="s">
        <v>274</v>
      </c>
      <c r="L399" s="1" t="s">
        <v>166</v>
      </c>
    </row>
    <row r="400" spans="1:12" x14ac:dyDescent="0.25">
      <c r="A400" s="1" t="s">
        <v>171</v>
      </c>
      <c r="B400" s="1" t="s">
        <v>123</v>
      </c>
      <c r="C400" s="1" t="s">
        <v>198</v>
      </c>
      <c r="D400" s="1" t="s">
        <v>146</v>
      </c>
      <c r="E400" s="1" t="s">
        <v>152</v>
      </c>
      <c r="F400" s="1" t="s">
        <v>153</v>
      </c>
      <c r="G400" s="1" t="s">
        <v>162</v>
      </c>
      <c r="H400" s="1" t="s">
        <v>198</v>
      </c>
      <c r="I400">
        <v>0</v>
      </c>
      <c r="J400" s="2">
        <v>160000</v>
      </c>
      <c r="K400" s="4" t="s">
        <v>274</v>
      </c>
      <c r="L400" s="1" t="s">
        <v>166</v>
      </c>
    </row>
    <row r="401" spans="1:12" x14ac:dyDescent="0.25">
      <c r="A401" s="1" t="s">
        <v>171</v>
      </c>
      <c r="B401" s="1" t="s">
        <v>123</v>
      </c>
      <c r="C401" s="1" t="s">
        <v>199</v>
      </c>
      <c r="D401" s="1" t="s">
        <v>146</v>
      </c>
      <c r="E401" s="1" t="s">
        <v>152</v>
      </c>
      <c r="F401" s="1" t="s">
        <v>153</v>
      </c>
      <c r="G401" s="1" t="s">
        <v>162</v>
      </c>
      <c r="H401" s="1" t="s">
        <v>199</v>
      </c>
      <c r="I401">
        <v>0</v>
      </c>
      <c r="J401" s="2">
        <v>160000</v>
      </c>
      <c r="K401" s="4" t="s">
        <v>274</v>
      </c>
      <c r="L401" s="1" t="s">
        <v>166</v>
      </c>
    </row>
    <row r="402" spans="1:12" x14ac:dyDescent="0.25">
      <c r="A402" s="1" t="s">
        <v>171</v>
      </c>
      <c r="B402" s="1" t="s">
        <v>123</v>
      </c>
      <c r="C402" s="1" t="s">
        <v>200</v>
      </c>
      <c r="D402" s="1" t="s">
        <v>146</v>
      </c>
      <c r="E402" s="1" t="s">
        <v>152</v>
      </c>
      <c r="F402" s="1" t="s">
        <v>153</v>
      </c>
      <c r="G402" s="1" t="s">
        <v>162</v>
      </c>
      <c r="H402" s="1" t="s">
        <v>200</v>
      </c>
      <c r="I402">
        <v>0</v>
      </c>
      <c r="J402" s="2">
        <v>160000</v>
      </c>
      <c r="K402" s="4" t="s">
        <v>274</v>
      </c>
      <c r="L402" s="1" t="s">
        <v>166</v>
      </c>
    </row>
    <row r="403" spans="1:12" x14ac:dyDescent="0.25">
      <c r="A403" s="1" t="s">
        <v>171</v>
      </c>
      <c r="B403" s="1" t="s">
        <v>123</v>
      </c>
      <c r="C403" s="1" t="s">
        <v>201</v>
      </c>
      <c r="D403" s="1" t="s">
        <v>146</v>
      </c>
      <c r="E403" s="1" t="s">
        <v>152</v>
      </c>
      <c r="F403" s="1" t="s">
        <v>153</v>
      </c>
      <c r="G403" s="1" t="s">
        <v>163</v>
      </c>
      <c r="H403" s="1" t="s">
        <v>201</v>
      </c>
      <c r="I403">
        <v>0</v>
      </c>
      <c r="J403" s="2">
        <v>160000</v>
      </c>
      <c r="K403" s="4" t="s">
        <v>274</v>
      </c>
      <c r="L403" s="1" t="s">
        <v>166</v>
      </c>
    </row>
    <row r="404" spans="1:12" x14ac:dyDescent="0.25">
      <c r="A404" s="1" t="s">
        <v>171</v>
      </c>
      <c r="B404" s="1" t="s">
        <v>123</v>
      </c>
      <c r="C404" s="1" t="s">
        <v>202</v>
      </c>
      <c r="D404" s="1" t="s">
        <v>146</v>
      </c>
      <c r="E404" s="1" t="s">
        <v>152</v>
      </c>
      <c r="F404" s="1" t="s">
        <v>153</v>
      </c>
      <c r="G404" s="1" t="s">
        <v>151</v>
      </c>
      <c r="H404" s="1" t="s">
        <v>202</v>
      </c>
      <c r="I404">
        <v>0</v>
      </c>
      <c r="J404" s="2">
        <v>160000</v>
      </c>
      <c r="K404" s="4" t="s">
        <v>274</v>
      </c>
      <c r="L404" s="1" t="s">
        <v>166</v>
      </c>
    </row>
    <row r="405" spans="1:12" x14ac:dyDescent="0.25">
      <c r="A405" s="1" t="s">
        <v>171</v>
      </c>
      <c r="B405" s="1" t="s">
        <v>123</v>
      </c>
      <c r="C405" s="1" t="s">
        <v>203</v>
      </c>
      <c r="D405" s="1" t="s">
        <v>146</v>
      </c>
      <c r="E405" s="1" t="s">
        <v>152</v>
      </c>
      <c r="F405" s="1" t="s">
        <v>153</v>
      </c>
      <c r="G405" s="1" t="s">
        <v>162</v>
      </c>
      <c r="H405" s="1" t="s">
        <v>203</v>
      </c>
      <c r="I405">
        <v>0</v>
      </c>
      <c r="J405" s="2">
        <v>160000</v>
      </c>
      <c r="K405" s="4" t="s">
        <v>274</v>
      </c>
      <c r="L405" s="1" t="s">
        <v>166</v>
      </c>
    </row>
    <row r="406" spans="1:12" x14ac:dyDescent="0.25">
      <c r="A406" s="1" t="s">
        <v>171</v>
      </c>
      <c r="B406" s="1" t="s">
        <v>123</v>
      </c>
      <c r="C406" s="1" t="s">
        <v>204</v>
      </c>
      <c r="D406" s="1" t="s">
        <v>146</v>
      </c>
      <c r="E406" s="1" t="s">
        <v>152</v>
      </c>
      <c r="F406" s="1" t="s">
        <v>153</v>
      </c>
      <c r="G406" s="1" t="s">
        <v>162</v>
      </c>
      <c r="H406" s="1" t="s">
        <v>204</v>
      </c>
      <c r="I406">
        <v>0</v>
      </c>
      <c r="J406" s="2">
        <v>160000</v>
      </c>
      <c r="K406" s="4" t="s">
        <v>274</v>
      </c>
      <c r="L406" s="1" t="s">
        <v>166</v>
      </c>
    </row>
    <row r="407" spans="1:12" x14ac:dyDescent="0.25">
      <c r="A407" s="1" t="s">
        <v>171</v>
      </c>
      <c r="B407" s="1" t="s">
        <v>123</v>
      </c>
      <c r="C407" s="1" t="s">
        <v>205</v>
      </c>
      <c r="D407" s="1" t="s">
        <v>146</v>
      </c>
      <c r="E407" s="1" t="s">
        <v>152</v>
      </c>
      <c r="F407" s="1" t="s">
        <v>153</v>
      </c>
      <c r="G407" s="1" t="s">
        <v>162</v>
      </c>
      <c r="H407" s="1" t="s">
        <v>205</v>
      </c>
      <c r="I407">
        <v>0</v>
      </c>
      <c r="J407" s="2">
        <v>160000</v>
      </c>
      <c r="K407" s="4" t="s">
        <v>274</v>
      </c>
      <c r="L407" s="1" t="s">
        <v>166</v>
      </c>
    </row>
    <row r="408" spans="1:12" x14ac:dyDescent="0.25">
      <c r="A408" s="1" t="s">
        <v>171</v>
      </c>
      <c r="B408" s="1" t="s">
        <v>123</v>
      </c>
      <c r="C408" s="1" t="s">
        <v>206</v>
      </c>
      <c r="D408" s="1" t="s">
        <v>146</v>
      </c>
      <c r="E408" s="1" t="s">
        <v>152</v>
      </c>
      <c r="F408" s="1" t="s">
        <v>153</v>
      </c>
      <c r="G408" s="1" t="s">
        <v>162</v>
      </c>
      <c r="H408" s="1" t="s">
        <v>206</v>
      </c>
      <c r="I408">
        <v>0</v>
      </c>
      <c r="J408" s="2">
        <v>160000</v>
      </c>
      <c r="K408" s="4" t="s">
        <v>274</v>
      </c>
      <c r="L408" s="1" t="s">
        <v>166</v>
      </c>
    </row>
    <row r="409" spans="1:12" x14ac:dyDescent="0.25">
      <c r="A409" s="1" t="s">
        <v>171</v>
      </c>
      <c r="B409" s="1" t="s">
        <v>123</v>
      </c>
      <c r="C409" s="1" t="s">
        <v>207</v>
      </c>
      <c r="D409" s="1" t="s">
        <v>146</v>
      </c>
      <c r="E409" s="1" t="s">
        <v>152</v>
      </c>
      <c r="F409" s="1" t="s">
        <v>153</v>
      </c>
      <c r="G409" s="1" t="s">
        <v>162</v>
      </c>
      <c r="H409" s="1" t="s">
        <v>207</v>
      </c>
      <c r="I409">
        <v>0</v>
      </c>
      <c r="J409" s="2">
        <v>160000</v>
      </c>
      <c r="K409" s="4" t="s">
        <v>274</v>
      </c>
      <c r="L409" s="1" t="s">
        <v>166</v>
      </c>
    </row>
    <row r="410" spans="1:12" x14ac:dyDescent="0.25">
      <c r="A410" s="1" t="s">
        <v>171</v>
      </c>
      <c r="B410" s="1" t="s">
        <v>123</v>
      </c>
      <c r="C410" s="1" t="s">
        <v>208</v>
      </c>
      <c r="D410" s="1" t="s">
        <v>146</v>
      </c>
      <c r="E410" s="1" t="s">
        <v>152</v>
      </c>
      <c r="F410" s="1" t="s">
        <v>153</v>
      </c>
      <c r="G410" s="1" t="s">
        <v>162</v>
      </c>
      <c r="H410" s="1" t="s">
        <v>208</v>
      </c>
      <c r="I410">
        <v>0</v>
      </c>
      <c r="J410" s="2">
        <v>160000</v>
      </c>
      <c r="K410" s="4" t="s">
        <v>274</v>
      </c>
      <c r="L410" s="1" t="s">
        <v>166</v>
      </c>
    </row>
    <row r="411" spans="1:12" x14ac:dyDescent="0.25">
      <c r="A411" s="1" t="s">
        <v>171</v>
      </c>
      <c r="B411" s="1" t="s">
        <v>123</v>
      </c>
      <c r="C411" s="1" t="s">
        <v>209</v>
      </c>
      <c r="D411" s="1" t="s">
        <v>146</v>
      </c>
      <c r="E411" s="1" t="s">
        <v>152</v>
      </c>
      <c r="F411" s="1" t="s">
        <v>153</v>
      </c>
      <c r="G411" s="1" t="s">
        <v>162</v>
      </c>
      <c r="H411" s="1" t="s">
        <v>209</v>
      </c>
      <c r="I411">
        <v>0</v>
      </c>
      <c r="J411" s="2">
        <v>160000</v>
      </c>
      <c r="K411" s="4" t="s">
        <v>274</v>
      </c>
      <c r="L411" s="1" t="s">
        <v>166</v>
      </c>
    </row>
    <row r="412" spans="1:12" x14ac:dyDescent="0.25">
      <c r="A412" s="1" t="s">
        <v>182</v>
      </c>
      <c r="B412" s="1" t="s">
        <v>150</v>
      </c>
      <c r="C412" s="1" t="s">
        <v>185</v>
      </c>
      <c r="D412" s="1" t="s">
        <v>146</v>
      </c>
      <c r="E412" s="1" t="s">
        <v>147</v>
      </c>
      <c r="F412" s="1" t="s">
        <v>161</v>
      </c>
      <c r="G412" s="1" t="s">
        <v>185</v>
      </c>
      <c r="I412" s="2">
        <v>45000</v>
      </c>
      <c r="J412">
        <v>0</v>
      </c>
      <c r="K412" s="4" t="s">
        <v>274</v>
      </c>
      <c r="L412" s="1" t="s">
        <v>166</v>
      </c>
    </row>
    <row r="413" spans="1:12" x14ac:dyDescent="0.25">
      <c r="A413" s="1" t="s">
        <v>182</v>
      </c>
      <c r="B413" s="1" t="s">
        <v>150</v>
      </c>
      <c r="C413" s="1" t="s">
        <v>186</v>
      </c>
      <c r="D413" s="1" t="s">
        <v>146</v>
      </c>
      <c r="E413" s="1" t="s">
        <v>147</v>
      </c>
      <c r="F413" s="1" t="s">
        <v>161</v>
      </c>
      <c r="G413" s="1" t="s">
        <v>186</v>
      </c>
      <c r="I413" s="2">
        <v>74000</v>
      </c>
      <c r="J413">
        <v>0</v>
      </c>
      <c r="K413" s="4" t="s">
        <v>274</v>
      </c>
      <c r="L413" s="1" t="s">
        <v>166</v>
      </c>
    </row>
    <row r="414" spans="1:12" x14ac:dyDescent="0.25">
      <c r="A414" s="1" t="s">
        <v>182</v>
      </c>
      <c r="B414" s="1" t="s">
        <v>150</v>
      </c>
      <c r="C414" s="1" t="s">
        <v>187</v>
      </c>
      <c r="D414" s="1" t="s">
        <v>146</v>
      </c>
      <c r="E414" s="1" t="s">
        <v>147</v>
      </c>
      <c r="F414" s="1" t="s">
        <v>161</v>
      </c>
      <c r="G414" s="1" t="s">
        <v>187</v>
      </c>
      <c r="I414" s="2">
        <v>128000</v>
      </c>
      <c r="J414">
        <v>0</v>
      </c>
      <c r="K414" s="4" t="s">
        <v>274</v>
      </c>
      <c r="L414" s="1" t="s">
        <v>166</v>
      </c>
    </row>
    <row r="415" spans="1:12" x14ac:dyDescent="0.25">
      <c r="A415" s="1" t="s">
        <v>182</v>
      </c>
      <c r="B415" s="1" t="s">
        <v>150</v>
      </c>
      <c r="C415" s="1" t="s">
        <v>188</v>
      </c>
      <c r="D415" s="1" t="s">
        <v>146</v>
      </c>
      <c r="E415" s="1" t="s">
        <v>147</v>
      </c>
      <c r="F415" s="1" t="s">
        <v>161</v>
      </c>
      <c r="G415" s="1" t="s">
        <v>188</v>
      </c>
      <c r="I415" s="2">
        <v>128000</v>
      </c>
      <c r="J415">
        <v>0</v>
      </c>
      <c r="K415" s="4" t="s">
        <v>274</v>
      </c>
      <c r="L415" s="1" t="s">
        <v>166</v>
      </c>
    </row>
    <row r="416" spans="1:12" x14ac:dyDescent="0.25">
      <c r="A416" s="1" t="s">
        <v>182</v>
      </c>
      <c r="B416" s="1" t="s">
        <v>150</v>
      </c>
      <c r="C416" s="1" t="s">
        <v>202</v>
      </c>
      <c r="D416" s="1" t="s">
        <v>146</v>
      </c>
      <c r="E416" s="1" t="s">
        <v>152</v>
      </c>
      <c r="F416" s="1" t="s">
        <v>153</v>
      </c>
      <c r="G416" s="1" t="s">
        <v>151</v>
      </c>
      <c r="H416" s="1" t="s">
        <v>202</v>
      </c>
      <c r="I416">
        <v>0</v>
      </c>
      <c r="J416" s="2">
        <v>17000</v>
      </c>
      <c r="K416" s="4" t="s">
        <v>274</v>
      </c>
      <c r="L416" s="1" t="s">
        <v>166</v>
      </c>
    </row>
    <row r="417" spans="1:35" x14ac:dyDescent="0.25">
      <c r="A417" s="1" t="s">
        <v>182</v>
      </c>
      <c r="B417" s="1" t="s">
        <v>150</v>
      </c>
      <c r="C417" s="1" t="s">
        <v>202</v>
      </c>
      <c r="D417" s="1" t="s">
        <v>146</v>
      </c>
      <c r="E417" s="1" t="s">
        <v>152</v>
      </c>
      <c r="F417" s="1" t="s">
        <v>153</v>
      </c>
      <c r="G417" s="1" t="s">
        <v>151</v>
      </c>
      <c r="H417" s="1" t="s">
        <v>202</v>
      </c>
      <c r="I417">
        <v>0</v>
      </c>
      <c r="J417" s="2">
        <v>28000</v>
      </c>
      <c r="K417" s="4" t="s">
        <v>274</v>
      </c>
      <c r="L417" s="1" t="s">
        <v>166</v>
      </c>
    </row>
    <row r="418" spans="1:35" x14ac:dyDescent="0.25">
      <c r="A418" t="s">
        <v>171</v>
      </c>
      <c r="B418" t="s">
        <v>123</v>
      </c>
      <c r="C418" t="s">
        <v>275</v>
      </c>
      <c r="D418" t="s">
        <v>125</v>
      </c>
      <c r="E418" t="s">
        <v>159</v>
      </c>
      <c r="F418" t="s">
        <v>275</v>
      </c>
      <c r="G418"/>
      <c r="H418"/>
      <c r="I418" s="2">
        <v>14000</v>
      </c>
      <c r="J418" s="2">
        <v>0</v>
      </c>
      <c r="K418" t="s">
        <v>127</v>
      </c>
      <c r="L418" t="s">
        <v>128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Y418" s="3"/>
      <c r="Z418" s="3"/>
      <c r="AA418" s="3"/>
      <c r="AB418" s="3"/>
      <c r="AC418" s="3"/>
      <c r="AD418" s="3"/>
      <c r="AE418" s="3"/>
      <c r="AG418" s="3"/>
      <c r="AI418" s="3"/>
    </row>
    <row r="419" spans="1:35" x14ac:dyDescent="0.25">
      <c r="A419" t="s">
        <v>171</v>
      </c>
      <c r="B419" t="s">
        <v>123</v>
      </c>
      <c r="C419" t="s">
        <v>276</v>
      </c>
      <c r="D419" t="s">
        <v>125</v>
      </c>
      <c r="E419" t="s">
        <v>159</v>
      </c>
      <c r="F419" t="s">
        <v>276</v>
      </c>
      <c r="G419"/>
      <c r="H419"/>
      <c r="I419" s="2">
        <v>0</v>
      </c>
      <c r="J419" s="2">
        <v>12000</v>
      </c>
      <c r="K419" t="s">
        <v>127</v>
      </c>
      <c r="L419" t="s">
        <v>128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Y419" s="3"/>
      <c r="Z419" s="3"/>
      <c r="AA419" s="3"/>
      <c r="AB419" s="3"/>
      <c r="AC419" s="3"/>
      <c r="AD419" s="3"/>
      <c r="AE419" s="3"/>
      <c r="AG419" s="3"/>
      <c r="AI419" s="3"/>
    </row>
    <row r="420" spans="1:35" x14ac:dyDescent="0.25">
      <c r="A420" t="s">
        <v>277</v>
      </c>
      <c r="B420" t="s">
        <v>164</v>
      </c>
      <c r="C420" t="s">
        <v>158</v>
      </c>
      <c r="D420" t="s">
        <v>125</v>
      </c>
      <c r="E420" t="s">
        <v>159</v>
      </c>
      <c r="F420" t="s">
        <v>158</v>
      </c>
      <c r="G420"/>
      <c r="H420"/>
      <c r="I420" s="2">
        <v>2500</v>
      </c>
      <c r="J420" s="2">
        <v>0</v>
      </c>
      <c r="K420" t="s">
        <v>127</v>
      </c>
      <c r="L420" t="s">
        <v>128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Y420" s="3"/>
      <c r="Z420" s="3"/>
      <c r="AA420" s="3"/>
      <c r="AB420" s="3"/>
      <c r="AC420" s="3"/>
      <c r="AD420" s="3"/>
      <c r="AE420" s="3"/>
      <c r="AG420" s="3"/>
      <c r="AI420" s="3"/>
    </row>
    <row r="421" spans="1:35" x14ac:dyDescent="0.25">
      <c r="A421" t="s">
        <v>277</v>
      </c>
      <c r="B421" t="s">
        <v>164</v>
      </c>
      <c r="C421" t="s">
        <v>160</v>
      </c>
      <c r="D421" t="s">
        <v>125</v>
      </c>
      <c r="E421" t="s">
        <v>159</v>
      </c>
      <c r="F421" t="s">
        <v>160</v>
      </c>
      <c r="G421"/>
      <c r="H421"/>
      <c r="I421" s="2">
        <v>0</v>
      </c>
      <c r="J421" s="2">
        <v>1489</v>
      </c>
      <c r="K421" t="s">
        <v>127</v>
      </c>
      <c r="L421" t="s">
        <v>128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Y421" s="3"/>
      <c r="Z421" s="3"/>
      <c r="AA421" s="3"/>
      <c r="AB421" s="3"/>
      <c r="AC421" s="3"/>
      <c r="AD421" s="3"/>
      <c r="AE421" s="3"/>
      <c r="AG421" s="3"/>
      <c r="AI421" s="3"/>
    </row>
    <row r="422" spans="1:35" x14ac:dyDescent="0.25">
      <c r="A422" t="s">
        <v>171</v>
      </c>
      <c r="B422" t="s">
        <v>123</v>
      </c>
      <c r="C422" t="s">
        <v>278</v>
      </c>
      <c r="D422" t="s">
        <v>125</v>
      </c>
      <c r="E422" t="s">
        <v>278</v>
      </c>
      <c r="F422"/>
      <c r="G422"/>
      <c r="H422"/>
      <c r="I422" s="2">
        <v>0</v>
      </c>
      <c r="J422" s="2">
        <v>10000</v>
      </c>
      <c r="K422" t="s">
        <v>127</v>
      </c>
      <c r="L422" t="s">
        <v>166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Y422" s="3"/>
      <c r="Z422" s="3"/>
      <c r="AA422" s="3"/>
      <c r="AB422" s="3"/>
      <c r="AC422" s="3"/>
      <c r="AD422" s="3"/>
      <c r="AE422" s="3"/>
      <c r="AG422" s="3"/>
      <c r="AI422" s="3"/>
    </row>
  </sheetData>
  <sortState xmlns:xlrd2="http://schemas.microsoft.com/office/spreadsheetml/2017/richdata2" ref="C5:M36">
    <sortCondition ref="L5:L36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E33"/>
  <sheetViews>
    <sheetView workbookViewId="0">
      <selection activeCell="D31" sqref="D31"/>
    </sheetView>
  </sheetViews>
  <sheetFormatPr baseColWidth="10" defaultRowHeight="15" x14ac:dyDescent="0.25"/>
  <cols>
    <col min="1" max="1" width="12.85546875" bestFit="1" customWidth="1"/>
    <col min="2" max="2" width="30" bestFit="1" customWidth="1"/>
    <col min="3" max="3" width="12.5703125" bestFit="1" customWidth="1"/>
    <col min="4" max="4" width="16.140625" bestFit="1" customWidth="1"/>
    <col min="5" max="5" width="61.28515625" bestFit="1" customWidth="1"/>
  </cols>
  <sheetData>
    <row r="1" spans="1:5" x14ac:dyDescent="0.25">
      <c r="A1" t="s">
        <v>101</v>
      </c>
      <c r="B1" t="str">
        <f>+CONCATENATE("AB",Donnees!AI6,"_",Donnees!AA6,REPT(" ",10-LEN(Donnees!AA6)),"_",Donnees!AB6,"_",Donnees!AD6,"_",Donnees!O6,"_",Donnees!AE6,".txt")</f>
        <v>ABP_1479999999_03_02_2014_04.txt</v>
      </c>
    </row>
    <row r="3" spans="1:5" x14ac:dyDescent="0.25">
      <c r="A3">
        <v>100001</v>
      </c>
      <c r="E3" t="str">
        <f>+CONCATENATE(A3,Donnees!AA6,REPT(" ",10-LEN(Donnees!AA6)),Donnees!AB6,Donnees!AC6,REPT(" ",2-LEN(Donnees!AC6)),Donnees!AD6,Donnees!O6,Donnees!AE6,Donnees!AF6,Donnees!AG6,Donnees!AH6)</f>
        <v>10000114799999990301022014043112201431639383431639383400080</v>
      </c>
    </row>
    <row r="4" spans="1:5" x14ac:dyDescent="0.25">
      <c r="A4">
        <v>200002</v>
      </c>
      <c r="B4" s="7" t="s">
        <v>41</v>
      </c>
      <c r="C4" s="6">
        <f>+'Pdf1-Tab. 2 Autorisations bud.'!C13</f>
        <v>11351000</v>
      </c>
      <c r="D4" t="str">
        <f t="shared" ref="D4:D30" si="0">IF(C4&gt;=0,CONCATENATE("+",+TEXT(C4*100,"00000000000000")),CONCATENATE("",+TEXT(C4*100,"00000000000000")))</f>
        <v>+00001135100000</v>
      </c>
      <c r="E4" t="str">
        <f t="shared" ref="E4:E30" si="1">+CONCATENATE(A4,B4,D4,REPT(" ",59-LEN(CONCATENATE(A4,B4,D4))))</f>
        <v xml:space="preserve">20000201+00001135100000                                    </v>
      </c>
    </row>
    <row r="5" spans="1:5" x14ac:dyDescent="0.25">
      <c r="A5">
        <v>200003</v>
      </c>
      <c r="B5" s="8" t="s">
        <v>42</v>
      </c>
      <c r="C5" s="6">
        <f>+'Pdf1-Tab. 2 Autorisations bud.'!D13</f>
        <v>17111000</v>
      </c>
      <c r="D5" t="str">
        <f t="shared" si="0"/>
        <v>+00001711100000</v>
      </c>
      <c r="E5" t="str">
        <f t="shared" si="1"/>
        <v xml:space="preserve">20000302+00001711100000                                    </v>
      </c>
    </row>
    <row r="6" spans="1:5" x14ac:dyDescent="0.25">
      <c r="A6">
        <v>200004</v>
      </c>
      <c r="B6" s="7" t="s">
        <v>43</v>
      </c>
      <c r="C6" s="6">
        <f>+'Pdf1-Tab. 2 Autorisations bud.'!C14</f>
        <v>0</v>
      </c>
      <c r="D6" t="str">
        <f t="shared" si="0"/>
        <v>+00000000000000</v>
      </c>
      <c r="E6" t="str">
        <f t="shared" si="1"/>
        <v xml:space="preserve">20000403+00000000000000                                    </v>
      </c>
    </row>
    <row r="7" spans="1:5" x14ac:dyDescent="0.25">
      <c r="A7">
        <v>200005</v>
      </c>
      <c r="B7" s="8" t="s">
        <v>44</v>
      </c>
      <c r="C7" s="6">
        <f>+'Pdf1-Tab. 2 Autorisations bud.'!D14</f>
        <v>0</v>
      </c>
      <c r="D7" t="str">
        <f t="shared" si="0"/>
        <v>+00000000000000</v>
      </c>
      <c r="E7" t="str">
        <f t="shared" si="1"/>
        <v xml:space="preserve">20000504+00000000000000                                    </v>
      </c>
    </row>
    <row r="8" spans="1:5" x14ac:dyDescent="0.25">
      <c r="A8">
        <v>200006</v>
      </c>
      <c r="B8" s="7" t="s">
        <v>45</v>
      </c>
      <c r="C8" s="6">
        <f>+'Pdf1-Tab. 2 Autorisations bud.'!C18</f>
        <v>53760000</v>
      </c>
      <c r="D8" t="str">
        <f t="shared" si="0"/>
        <v>+00005376000000</v>
      </c>
      <c r="E8" t="str">
        <f t="shared" si="1"/>
        <v xml:space="preserve">20000605+00005376000000                                    </v>
      </c>
    </row>
    <row r="9" spans="1:5" x14ac:dyDescent="0.25">
      <c r="A9">
        <v>200007</v>
      </c>
      <c r="B9" s="8" t="s">
        <v>46</v>
      </c>
      <c r="C9" s="6">
        <f>+'Pdf1-Tab. 2 Autorisations bud.'!D18</f>
        <v>103680000</v>
      </c>
      <c r="D9" t="str">
        <f t="shared" si="0"/>
        <v>+00010368000000</v>
      </c>
      <c r="E9" t="str">
        <f t="shared" si="1"/>
        <v xml:space="preserve">20000706+00010368000000                                    </v>
      </c>
    </row>
    <row r="10" spans="1:5" x14ac:dyDescent="0.25">
      <c r="A10">
        <v>200008</v>
      </c>
      <c r="B10" s="7" t="s">
        <v>47</v>
      </c>
      <c r="C10" s="6">
        <f>+'Pdf1-Tab. 2 Autorisations bud.'!C21</f>
        <v>2630000</v>
      </c>
      <c r="D10" t="str">
        <f t="shared" si="0"/>
        <v>+00000263000000</v>
      </c>
      <c r="E10" t="str">
        <f t="shared" si="1"/>
        <v xml:space="preserve">20000807+00000263000000                                    </v>
      </c>
    </row>
    <row r="11" spans="1:5" x14ac:dyDescent="0.25">
      <c r="A11">
        <v>200009</v>
      </c>
      <c r="B11" s="8" t="s">
        <v>48</v>
      </c>
      <c r="C11" s="6">
        <f>+'Pdf1-Tab. 2 Autorisations bud.'!D21</f>
        <v>4353000</v>
      </c>
      <c r="D11" t="str">
        <f t="shared" si="0"/>
        <v>+00000435300000</v>
      </c>
      <c r="E11" t="str">
        <f t="shared" si="1"/>
        <v xml:space="preserve">20000908+00000435300000                                    </v>
      </c>
    </row>
    <row r="12" spans="1:5" x14ac:dyDescent="0.25">
      <c r="A12">
        <v>200010</v>
      </c>
      <c r="B12" s="7" t="s">
        <v>49</v>
      </c>
      <c r="C12" s="6">
        <f>+'Pdf1-Tab. 2 Autorisations bud.'!C25</f>
        <v>-96130</v>
      </c>
      <c r="D12" t="str">
        <f t="shared" si="0"/>
        <v>-00000009613000</v>
      </c>
      <c r="E12" t="str">
        <f t="shared" si="1"/>
        <v xml:space="preserve">20001009-00000009613000                                    </v>
      </c>
    </row>
    <row r="13" spans="1:5" x14ac:dyDescent="0.25">
      <c r="A13">
        <v>200011</v>
      </c>
      <c r="B13" s="8" t="s">
        <v>50</v>
      </c>
      <c r="C13" s="6">
        <f>+'Pdf1-Tab. 2 Autorisations bud.'!D25</f>
        <v>5292320</v>
      </c>
      <c r="D13" t="str">
        <f t="shared" si="0"/>
        <v>+00000529232000</v>
      </c>
      <c r="E13" t="str">
        <f t="shared" si="1"/>
        <v xml:space="preserve">20001110+00000529232000                                    </v>
      </c>
    </row>
    <row r="14" spans="1:5" x14ac:dyDescent="0.25">
      <c r="A14">
        <v>200012</v>
      </c>
      <c r="B14" s="7" t="s">
        <v>51</v>
      </c>
      <c r="C14" s="6">
        <f>+'Pdf1-Tab. 2 Autorisations bud.'!C26</f>
        <v>0</v>
      </c>
      <c r="D14" t="str">
        <f t="shared" si="0"/>
        <v>+00000000000000</v>
      </c>
      <c r="E14" t="str">
        <f t="shared" si="1"/>
        <v xml:space="preserve">20001211+00000000000000                                    </v>
      </c>
    </row>
    <row r="15" spans="1:5" x14ac:dyDescent="0.25">
      <c r="A15">
        <v>200013</v>
      </c>
      <c r="B15" s="8" t="s">
        <v>52</v>
      </c>
      <c r="C15" s="6">
        <f>+'Pdf1-Tab. 2 Autorisations bud.'!D26</f>
        <v>0</v>
      </c>
      <c r="D15" t="str">
        <f t="shared" si="0"/>
        <v>+00000000000000</v>
      </c>
      <c r="E15" t="str">
        <f t="shared" si="1"/>
        <v xml:space="preserve">20001312+00000000000000                                    </v>
      </c>
    </row>
    <row r="16" spans="1:5" x14ac:dyDescent="0.25">
      <c r="A16">
        <v>200014</v>
      </c>
      <c r="B16" s="7" t="s">
        <v>53</v>
      </c>
      <c r="C16" s="6">
        <f>+'Pdf1-Tab. 2 Autorisations bud.'!F13</f>
        <v>96000000</v>
      </c>
      <c r="D16" t="str">
        <f t="shared" si="0"/>
        <v>+00009600000000</v>
      </c>
      <c r="E16" t="str">
        <f t="shared" si="1"/>
        <v xml:space="preserve">20001413+00009600000000                                    </v>
      </c>
    </row>
    <row r="17" spans="1:5" x14ac:dyDescent="0.25">
      <c r="A17">
        <v>200015</v>
      </c>
      <c r="B17" s="8" t="s">
        <v>54</v>
      </c>
      <c r="C17" s="6">
        <f>+'Pdf1-Tab. 2 Autorisations bud.'!F14</f>
        <v>3700000</v>
      </c>
      <c r="D17" t="str">
        <f t="shared" si="0"/>
        <v>+00000370000000</v>
      </c>
      <c r="E17" t="str">
        <f t="shared" si="1"/>
        <v xml:space="preserve">20001514+00000370000000                                    </v>
      </c>
    </row>
    <row r="18" spans="1:5" x14ac:dyDescent="0.25">
      <c r="A18">
        <v>200016</v>
      </c>
      <c r="B18" s="7" t="s">
        <v>55</v>
      </c>
      <c r="C18" s="6">
        <f>+'Pdf1-Tab. 2 Autorisations bud.'!F16</f>
        <v>2700000</v>
      </c>
      <c r="D18" t="str">
        <f t="shared" si="0"/>
        <v>+00000270000000</v>
      </c>
      <c r="E18" t="str">
        <f t="shared" si="1"/>
        <v xml:space="preserve">20001615+00000270000000                                    </v>
      </c>
    </row>
    <row r="19" spans="1:5" x14ac:dyDescent="0.25">
      <c r="A19">
        <v>200017</v>
      </c>
      <c r="B19" s="8" t="s">
        <v>56</v>
      </c>
      <c r="C19" s="6">
        <f>+'Pdf1-Tab. 2 Autorisations bud.'!F17</f>
        <v>2700000</v>
      </c>
      <c r="D19" t="str">
        <f t="shared" si="0"/>
        <v>+00000270000000</v>
      </c>
      <c r="E19" t="str">
        <f t="shared" si="1"/>
        <v xml:space="preserve">20001716+00000270000000                                    </v>
      </c>
    </row>
    <row r="20" spans="1:5" x14ac:dyDescent="0.25">
      <c r="A20">
        <v>200018</v>
      </c>
      <c r="B20" s="7" t="s">
        <v>57</v>
      </c>
      <c r="C20" s="6">
        <f>+'Pdf1-Tab. 2 Autorisations bud.'!F18</f>
        <v>14700000</v>
      </c>
      <c r="D20" t="str">
        <f t="shared" si="0"/>
        <v>+00001470000000</v>
      </c>
      <c r="E20" t="str">
        <f t="shared" si="1"/>
        <v xml:space="preserve">20001817+00001470000000                                    </v>
      </c>
    </row>
    <row r="21" spans="1:5" x14ac:dyDescent="0.25">
      <c r="A21">
        <v>200019</v>
      </c>
      <c r="B21" s="8" t="s">
        <v>58</v>
      </c>
      <c r="C21" s="6">
        <f>+'Pdf1-Tab. 2 Autorisations bud.'!F19</f>
        <v>71800000</v>
      </c>
      <c r="D21" t="str">
        <f t="shared" si="0"/>
        <v>+00007180000000</v>
      </c>
      <c r="E21" t="str">
        <f t="shared" si="1"/>
        <v xml:space="preserve">20001918+00007180000000                                    </v>
      </c>
    </row>
    <row r="22" spans="1:5" x14ac:dyDescent="0.25">
      <c r="A22">
        <v>200020</v>
      </c>
      <c r="B22" s="7" t="s">
        <v>59</v>
      </c>
      <c r="C22" s="6">
        <f>+'Pdf1-Tab. 2 Autorisations bud.'!F22</f>
        <v>3045000</v>
      </c>
      <c r="D22" t="str">
        <f t="shared" si="0"/>
        <v>+00000304500000</v>
      </c>
      <c r="E22" t="str">
        <f t="shared" si="1"/>
        <v xml:space="preserve">20002019+00000304500000                                    </v>
      </c>
    </row>
    <row r="23" spans="1:5" x14ac:dyDescent="0.25">
      <c r="A23">
        <v>200021</v>
      </c>
      <c r="B23" s="8" t="s">
        <v>60</v>
      </c>
      <c r="C23" s="6">
        <f>+'Pdf1-Tab. 2 Autorisations bud.'!F24</f>
        <v>200000</v>
      </c>
      <c r="D23" t="str">
        <f t="shared" si="0"/>
        <v>+00000020000000</v>
      </c>
      <c r="E23" t="str">
        <f t="shared" si="1"/>
        <v xml:space="preserve">20002120+00000020000000                                    </v>
      </c>
    </row>
    <row r="24" spans="1:5" x14ac:dyDescent="0.25">
      <c r="A24">
        <v>200022</v>
      </c>
      <c r="B24" s="7" t="s">
        <v>61</v>
      </c>
      <c r="C24" s="6">
        <f>+'Pdf1-Tab. 2 Autorisations bud.'!F25</f>
        <v>2800000</v>
      </c>
      <c r="D24" t="str">
        <f t="shared" si="0"/>
        <v>+00000280000000</v>
      </c>
      <c r="E24" t="str">
        <f t="shared" si="1"/>
        <v xml:space="preserve">20002221+00000280000000                                    </v>
      </c>
    </row>
    <row r="25" spans="1:5" x14ac:dyDescent="0.25">
      <c r="A25">
        <v>200023</v>
      </c>
      <c r="B25" s="8" t="s">
        <v>62</v>
      </c>
      <c r="C25" s="6">
        <f>+'Pdf1-Tab. 2 Autorisations bud.'!F26</f>
        <v>0</v>
      </c>
      <c r="D25" t="str">
        <f t="shared" si="0"/>
        <v>+00000000000000</v>
      </c>
      <c r="E25" t="str">
        <f t="shared" si="1"/>
        <v xml:space="preserve">20002322+00000000000000                                    </v>
      </c>
    </row>
    <row r="26" spans="1:5" x14ac:dyDescent="0.25">
      <c r="A26">
        <v>200024</v>
      </c>
      <c r="B26" s="7" t="s">
        <v>63</v>
      </c>
      <c r="C26" s="6">
        <f>+'Pdf1-Tab. 2 Autorisations bud.'!C30</f>
        <v>67644870</v>
      </c>
      <c r="D26" t="str">
        <f t="shared" si="0"/>
        <v>+00006764487000</v>
      </c>
      <c r="E26" t="str">
        <f t="shared" si="1"/>
        <v xml:space="preserve">20002423+00006764487000                                    </v>
      </c>
    </row>
    <row r="27" spans="1:5" x14ac:dyDescent="0.25">
      <c r="A27">
        <v>200025</v>
      </c>
      <c r="B27" s="8" t="s">
        <v>64</v>
      </c>
      <c r="C27" s="6">
        <f>+'Pdf1-Tab. 2 Autorisations bud.'!D30</f>
        <v>130436320</v>
      </c>
      <c r="D27" t="str">
        <f t="shared" si="0"/>
        <v>+00013043632000</v>
      </c>
      <c r="E27" t="str">
        <f t="shared" si="1"/>
        <v xml:space="preserve">20002524+00013043632000                                    </v>
      </c>
    </row>
    <row r="28" spans="1:5" x14ac:dyDescent="0.25">
      <c r="A28">
        <v>200026</v>
      </c>
      <c r="B28" s="7" t="s">
        <v>65</v>
      </c>
      <c r="C28" s="6">
        <f>+'Pdf1-Tab. 2 Autorisations bud.'!F30</f>
        <v>99045000</v>
      </c>
      <c r="D28" t="str">
        <f t="shared" si="0"/>
        <v>+00009904500000</v>
      </c>
      <c r="E28" t="str">
        <f t="shared" si="1"/>
        <v xml:space="preserve">20002625+00009904500000                                    </v>
      </c>
    </row>
    <row r="29" spans="1:5" x14ac:dyDescent="0.25">
      <c r="A29">
        <v>200027</v>
      </c>
      <c r="B29" s="8" t="s">
        <v>66</v>
      </c>
      <c r="C29" s="6">
        <f>+'Pdf1-Tab. 2 Autorisations bud.'!D32</f>
        <v>0</v>
      </c>
      <c r="D29" t="str">
        <f t="shared" si="0"/>
        <v>+00000000000000</v>
      </c>
      <c r="E29" t="str">
        <f t="shared" si="1"/>
        <v xml:space="preserve">20002726+00000000000000                                    </v>
      </c>
    </row>
    <row r="30" spans="1:5" x14ac:dyDescent="0.25">
      <c r="A30">
        <v>200028</v>
      </c>
      <c r="B30" s="7" t="s">
        <v>67</v>
      </c>
      <c r="C30" s="6">
        <f>+'Pdf1-Tab. 2 Autorisations bud.'!F32</f>
        <v>31391320</v>
      </c>
      <c r="D30" t="str">
        <f t="shared" si="0"/>
        <v>+00003139132000</v>
      </c>
      <c r="E30" t="str">
        <f t="shared" si="1"/>
        <v xml:space="preserve">20002827+00003139132000                                    </v>
      </c>
    </row>
    <row r="31" spans="1:5" x14ac:dyDescent="0.25">
      <c r="A31">
        <v>200029</v>
      </c>
      <c r="B31" s="8" t="s">
        <v>121</v>
      </c>
      <c r="C31" s="6">
        <f>+'Pdf1-Tab. 2 Autorisations bud.'!F15</f>
        <v>400000</v>
      </c>
      <c r="D31" t="str">
        <f t="shared" ref="D31:D32" si="2">IF(C31&gt;=0,CONCATENATE("+",+TEXT(C31*100,"00000000000000")),CONCATENATE("",+TEXT(C31*100,"00000000000000")))</f>
        <v>+00000040000000</v>
      </c>
      <c r="E31" t="str">
        <f t="shared" ref="E31:E32" si="3">+CONCATENATE(A31,B31,D31,REPT(" ",59-LEN(CONCATENATE(A31,B31,D31))))</f>
        <v xml:space="preserve">20002928+00000040000000                                    </v>
      </c>
    </row>
    <row r="32" spans="1:5" x14ac:dyDescent="0.25">
      <c r="A32">
        <v>200030</v>
      </c>
      <c r="B32" s="7" t="s">
        <v>122</v>
      </c>
      <c r="C32" s="6">
        <f>+'Pdf1-Tab. 2 Autorisations bud.'!F23</f>
        <v>45000</v>
      </c>
      <c r="D32" t="str">
        <f t="shared" si="2"/>
        <v>+00000004500000</v>
      </c>
      <c r="E32" t="str">
        <f t="shared" si="3"/>
        <v xml:space="preserve">20003029+00000004500000                                    </v>
      </c>
    </row>
    <row r="33" spans="1:5" x14ac:dyDescent="0.25">
      <c r="A33">
        <v>900031</v>
      </c>
      <c r="E33" t="str">
        <f>+CONCATENATE(A33,REPT(" ",59-LEN(A33)))</f>
        <v xml:space="preserve">900031                                                     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31"/>
  <sheetViews>
    <sheetView workbookViewId="0"/>
  </sheetViews>
  <sheetFormatPr baseColWidth="10" defaultRowHeight="15" x14ac:dyDescent="0.25"/>
  <cols>
    <col min="1" max="1" width="40.140625" bestFit="1" customWidth="1"/>
  </cols>
  <sheetData>
    <row r="1" spans="1:1" x14ac:dyDescent="0.25">
      <c r="A1" t="str">
        <f>+PrepTab1!E3</f>
        <v>10000114799999990301022014043112201431639383431639383400080</v>
      </c>
    </row>
    <row r="2" spans="1:1" x14ac:dyDescent="0.25">
      <c r="A2" t="str">
        <f>+PrepTab1!E4</f>
        <v xml:space="preserve">20000201+00001135100000                                    </v>
      </c>
    </row>
    <row r="3" spans="1:1" x14ac:dyDescent="0.25">
      <c r="A3" t="str">
        <f>+PrepTab1!E5</f>
        <v xml:space="preserve">20000302+00001711100000                                    </v>
      </c>
    </row>
    <row r="4" spans="1:1" x14ac:dyDescent="0.25">
      <c r="A4" t="str">
        <f>+PrepTab1!E6</f>
        <v xml:space="preserve">20000403+00000000000000                                    </v>
      </c>
    </row>
    <row r="5" spans="1:1" x14ac:dyDescent="0.25">
      <c r="A5" t="str">
        <f>+PrepTab1!E7</f>
        <v xml:space="preserve">20000504+00000000000000                                    </v>
      </c>
    </row>
    <row r="6" spans="1:1" x14ac:dyDescent="0.25">
      <c r="A6" t="str">
        <f>+PrepTab1!E8</f>
        <v xml:space="preserve">20000605+00005376000000                                    </v>
      </c>
    </row>
    <row r="7" spans="1:1" x14ac:dyDescent="0.25">
      <c r="A7" t="str">
        <f>+PrepTab1!E9</f>
        <v xml:space="preserve">20000706+00010368000000                                    </v>
      </c>
    </row>
    <row r="8" spans="1:1" x14ac:dyDescent="0.25">
      <c r="A8" t="str">
        <f>+PrepTab1!E10</f>
        <v xml:space="preserve">20000807+00000263000000                                    </v>
      </c>
    </row>
    <row r="9" spans="1:1" x14ac:dyDescent="0.25">
      <c r="A9" t="str">
        <f>+PrepTab1!E11</f>
        <v xml:space="preserve">20000908+00000435300000                                    </v>
      </c>
    </row>
    <row r="10" spans="1:1" x14ac:dyDescent="0.25">
      <c r="A10" t="str">
        <f>+PrepTab1!E12</f>
        <v xml:space="preserve">20001009-00000009613000                                    </v>
      </c>
    </row>
    <row r="11" spans="1:1" x14ac:dyDescent="0.25">
      <c r="A11" t="str">
        <f>+PrepTab1!E13</f>
        <v xml:space="preserve">20001110+00000529232000                                    </v>
      </c>
    </row>
    <row r="12" spans="1:1" x14ac:dyDescent="0.25">
      <c r="A12" t="str">
        <f>+PrepTab1!E14</f>
        <v xml:space="preserve">20001211+00000000000000                                    </v>
      </c>
    </row>
    <row r="13" spans="1:1" x14ac:dyDescent="0.25">
      <c r="A13" t="str">
        <f>+PrepTab1!E15</f>
        <v xml:space="preserve">20001312+00000000000000                                    </v>
      </c>
    </row>
    <row r="14" spans="1:1" x14ac:dyDescent="0.25">
      <c r="A14" t="str">
        <f>+PrepTab1!E16</f>
        <v xml:space="preserve">20001413+00009600000000                                    </v>
      </c>
    </row>
    <row r="15" spans="1:1" x14ac:dyDescent="0.25">
      <c r="A15" t="str">
        <f>+PrepTab1!E17</f>
        <v xml:space="preserve">20001514+00000370000000                                    </v>
      </c>
    </row>
    <row r="16" spans="1:1" x14ac:dyDescent="0.25">
      <c r="A16" t="str">
        <f>+PrepTab1!E18</f>
        <v xml:space="preserve">20001615+00000270000000                                    </v>
      </c>
    </row>
    <row r="17" spans="1:1" x14ac:dyDescent="0.25">
      <c r="A17" t="str">
        <f>+PrepTab1!E19</f>
        <v xml:space="preserve">20001716+00000270000000                                    </v>
      </c>
    </row>
    <row r="18" spans="1:1" x14ac:dyDescent="0.25">
      <c r="A18" t="str">
        <f>+PrepTab1!E20</f>
        <v xml:space="preserve">20001817+00001470000000                                    </v>
      </c>
    </row>
    <row r="19" spans="1:1" x14ac:dyDescent="0.25">
      <c r="A19" t="str">
        <f>+PrepTab1!E21</f>
        <v xml:space="preserve">20001918+00007180000000                                    </v>
      </c>
    </row>
    <row r="20" spans="1:1" x14ac:dyDescent="0.25">
      <c r="A20" t="str">
        <f>+PrepTab1!E22</f>
        <v xml:space="preserve">20002019+00000304500000                                    </v>
      </c>
    </row>
    <row r="21" spans="1:1" x14ac:dyDescent="0.25">
      <c r="A21" t="str">
        <f>+PrepTab1!E23</f>
        <v xml:space="preserve">20002120+00000020000000                                    </v>
      </c>
    </row>
    <row r="22" spans="1:1" x14ac:dyDescent="0.25">
      <c r="A22" t="str">
        <f>+PrepTab1!E24</f>
        <v xml:space="preserve">20002221+00000280000000                                    </v>
      </c>
    </row>
    <row r="23" spans="1:1" x14ac:dyDescent="0.25">
      <c r="A23" t="str">
        <f>+PrepTab1!E25</f>
        <v xml:space="preserve">20002322+00000000000000                                    </v>
      </c>
    </row>
    <row r="24" spans="1:1" x14ac:dyDescent="0.25">
      <c r="A24" t="str">
        <f>+PrepTab1!E26</f>
        <v xml:space="preserve">20002423+00006764487000                                    </v>
      </c>
    </row>
    <row r="25" spans="1:1" x14ac:dyDescent="0.25">
      <c r="A25" t="str">
        <f>+PrepTab1!E27</f>
        <v xml:space="preserve">20002524+00013043632000                                    </v>
      </c>
    </row>
    <row r="26" spans="1:1" x14ac:dyDescent="0.25">
      <c r="A26" t="str">
        <f>+PrepTab1!E28</f>
        <v xml:space="preserve">20002625+00009904500000                                    </v>
      </c>
    </row>
    <row r="27" spans="1:1" x14ac:dyDescent="0.25">
      <c r="A27" t="str">
        <f>+PrepTab1!E29</f>
        <v xml:space="preserve">20002726+00000000000000                                    </v>
      </c>
    </row>
    <row r="28" spans="1:1" x14ac:dyDescent="0.25">
      <c r="A28" t="str">
        <f>+PrepTab1!E30</f>
        <v xml:space="preserve">20002827+00003139132000                                    </v>
      </c>
    </row>
    <row r="29" spans="1:1" x14ac:dyDescent="0.25">
      <c r="A29" t="str">
        <f>+PrepTab1!E31</f>
        <v xml:space="preserve">20002928+00000040000000                                    </v>
      </c>
    </row>
    <row r="30" spans="1:1" x14ac:dyDescent="0.25">
      <c r="A30" t="str">
        <f>+PrepTab1!E32</f>
        <v xml:space="preserve">20003029+00000004500000                                    </v>
      </c>
    </row>
    <row r="31" spans="1:1" x14ac:dyDescent="0.25">
      <c r="A31" t="str">
        <f>+PrepTab1!E33</f>
        <v xml:space="preserve">900031                                                     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E22"/>
  <sheetViews>
    <sheetView workbookViewId="0">
      <selection activeCell="B1" sqref="B1"/>
    </sheetView>
  </sheetViews>
  <sheetFormatPr baseColWidth="10" defaultRowHeight="15" x14ac:dyDescent="0.25"/>
  <cols>
    <col min="1" max="1" width="12.85546875" bestFit="1" customWidth="1"/>
    <col min="2" max="2" width="29.5703125" bestFit="1" customWidth="1"/>
    <col min="3" max="3" width="12.5703125" bestFit="1" customWidth="1"/>
    <col min="4" max="4" width="16.140625" bestFit="1" customWidth="1"/>
    <col min="5" max="5" width="61.28515625" bestFit="1" customWidth="1"/>
  </cols>
  <sheetData>
    <row r="1" spans="1:5" x14ac:dyDescent="0.25">
      <c r="A1" t="s">
        <v>101</v>
      </c>
      <c r="B1" t="str">
        <f>+CONCATENATE("EF",Donnees!AI6,"_",Donnees!AA6,REPT(" ",10-LEN(Donnees!AA6)),"_",Donnees!AB6,"_",Donnees!AD6,"_",Donnees!O6,"_",Donnees!AE6,".txt")</f>
        <v>EFP_1479999999_03_02_2014_04.txt</v>
      </c>
    </row>
    <row r="3" spans="1:5" x14ac:dyDescent="0.25">
      <c r="A3">
        <v>100001</v>
      </c>
      <c r="C3" s="9"/>
      <c r="E3" t="str">
        <f>+CONCATENATE(A3,Donnees!AA6,REPT(" ",10-LEN(Donnees!AA6)),Donnees!AB6,Donnees!AC6,REPT(" ",2-LEN(Donnees!AC6)),Donnees!AD6,Donnees!O6,Donnees!AE6,Donnees!AF6,Donnees!AG6,Donnees!AH6)</f>
        <v>10000114799999990301022014043112201431639383431639383400080</v>
      </c>
    </row>
    <row r="4" spans="1:5" x14ac:dyDescent="0.25">
      <c r="A4">
        <v>200002</v>
      </c>
      <c r="B4" s="7" t="s">
        <v>41</v>
      </c>
      <c r="C4" s="6">
        <f>+'Pdf2-Tab. 4 Equilibre financier'!C12</f>
        <v>31391320</v>
      </c>
      <c r="D4" t="str">
        <f t="shared" ref="D4:D21" si="0">IF(C4&gt;=0,CONCATENATE("+",+TEXT(C4*100,"00000000000000")),CONCATENATE("",+TEXT(C4*100,"00000000000000")))</f>
        <v>+00003139132000</v>
      </c>
      <c r="E4" t="str">
        <f t="shared" ref="E4:E21" si="1">+CONCATENATE(A4,B4,D4,REPT(" ",59-LEN(CONCATENATE(A4,B4,D4))))</f>
        <v xml:space="preserve">20000201+00003139132000                                    </v>
      </c>
    </row>
    <row r="5" spans="1:5" x14ac:dyDescent="0.25">
      <c r="A5">
        <v>200003</v>
      </c>
      <c r="B5" s="8" t="s">
        <v>42</v>
      </c>
      <c r="C5" s="6">
        <f>+'Pdf2-Tab. 4 Equilibre financier'!C14</f>
        <v>580000</v>
      </c>
      <c r="D5" t="str">
        <f t="shared" si="0"/>
        <v>+00000058000000</v>
      </c>
      <c r="E5" t="str">
        <f t="shared" si="1"/>
        <v xml:space="preserve">20000302+00000058000000                                    </v>
      </c>
    </row>
    <row r="6" spans="1:5" x14ac:dyDescent="0.25">
      <c r="A6">
        <v>200004</v>
      </c>
      <c r="B6" s="7" t="s">
        <v>43</v>
      </c>
      <c r="C6" s="6">
        <f>+'Pdf2-Tab. 4 Equilibre financier'!C16</f>
        <v>70800</v>
      </c>
      <c r="D6" t="str">
        <f t="shared" si="0"/>
        <v>+00000007080000</v>
      </c>
      <c r="E6" t="str">
        <f t="shared" si="1"/>
        <v xml:space="preserve">20000403+00000007080000                                    </v>
      </c>
    </row>
    <row r="7" spans="1:5" x14ac:dyDescent="0.25">
      <c r="A7">
        <v>200005</v>
      </c>
      <c r="B7" s="8" t="s">
        <v>44</v>
      </c>
      <c r="C7" s="6">
        <f>+'Pdf2-Tab. 4 Equilibre financier'!C18</f>
        <v>13800</v>
      </c>
      <c r="D7" t="str">
        <f t="shared" si="0"/>
        <v>+00000001380000</v>
      </c>
      <c r="E7" t="str">
        <f t="shared" si="1"/>
        <v xml:space="preserve">20000504+00000001380000                                    </v>
      </c>
    </row>
    <row r="8" spans="1:5" x14ac:dyDescent="0.25">
      <c r="A8">
        <v>200006</v>
      </c>
      <c r="B8" s="7" t="s">
        <v>45</v>
      </c>
      <c r="C8" s="6">
        <f>+'Pdf2-Tab. 4 Equilibre financier'!E12</f>
        <v>0</v>
      </c>
      <c r="D8" t="str">
        <f t="shared" si="0"/>
        <v>+00000000000000</v>
      </c>
      <c r="E8" t="str">
        <f t="shared" si="1"/>
        <v xml:space="preserve">20000605+00000000000000                                    </v>
      </c>
    </row>
    <row r="9" spans="1:5" x14ac:dyDescent="0.25">
      <c r="A9">
        <v>200007</v>
      </c>
      <c r="B9" s="8" t="s">
        <v>46</v>
      </c>
      <c r="C9" s="6">
        <f>+'Pdf2-Tab. 4 Equilibre financier'!E14</f>
        <v>140000</v>
      </c>
      <c r="D9" t="str">
        <f t="shared" si="0"/>
        <v>+00000014000000</v>
      </c>
      <c r="E9" t="str">
        <f t="shared" si="1"/>
        <v xml:space="preserve">20000706+00000014000000                                    </v>
      </c>
    </row>
    <row r="10" spans="1:5" x14ac:dyDescent="0.25">
      <c r="A10">
        <v>200008</v>
      </c>
      <c r="B10" s="7" t="s">
        <v>47</v>
      </c>
      <c r="C10" s="6">
        <f>+'Pdf2-Tab. 4 Equilibre financier'!E16</f>
        <v>41489</v>
      </c>
      <c r="D10" t="str">
        <f t="shared" si="0"/>
        <v>+00000004148900</v>
      </c>
      <c r="E10" t="str">
        <f t="shared" si="1"/>
        <v xml:space="preserve">20000807+00000004148900                                    </v>
      </c>
    </row>
    <row r="11" spans="1:5" x14ac:dyDescent="0.25">
      <c r="A11">
        <v>200009</v>
      </c>
      <c r="B11" s="8" t="s">
        <v>48</v>
      </c>
      <c r="C11" s="6">
        <f>+'Pdf2-Tab. 4 Equilibre financier'!E18</f>
        <v>17000</v>
      </c>
      <c r="D11" t="str">
        <f t="shared" si="0"/>
        <v>+00000001700000</v>
      </c>
      <c r="E11" t="str">
        <f t="shared" si="1"/>
        <v xml:space="preserve">20000908+00000001700000                                    </v>
      </c>
    </row>
    <row r="12" spans="1:5" x14ac:dyDescent="0.25">
      <c r="A12">
        <v>200010</v>
      </c>
      <c r="B12" s="7" t="s">
        <v>49</v>
      </c>
      <c r="C12" s="6">
        <f>+'Pdf2-Tab. 4 Equilibre financier'!C20</f>
        <v>32055920</v>
      </c>
      <c r="D12" t="str">
        <f t="shared" si="0"/>
        <v>+00003205592000</v>
      </c>
      <c r="E12" t="str">
        <f t="shared" si="1"/>
        <v xml:space="preserve">20001009+00003205592000                                    </v>
      </c>
    </row>
    <row r="13" spans="1:5" x14ac:dyDescent="0.25">
      <c r="A13">
        <v>200011</v>
      </c>
      <c r="B13" s="8" t="s">
        <v>50</v>
      </c>
      <c r="C13" s="6">
        <f>+'Pdf2-Tab. 4 Equilibre financier'!E20</f>
        <v>198489</v>
      </c>
      <c r="D13" t="str">
        <f t="shared" si="0"/>
        <v>+00000019848900</v>
      </c>
      <c r="E13" t="str">
        <f t="shared" si="1"/>
        <v xml:space="preserve">20001110+00000019848900                                    </v>
      </c>
    </row>
    <row r="14" spans="1:5" x14ac:dyDescent="0.25">
      <c r="A14">
        <v>200012</v>
      </c>
      <c r="B14" s="7" t="s">
        <v>51</v>
      </c>
      <c r="C14" s="6">
        <f>+'Pdf2-Tab. 4 Equilibre financier'!C21</f>
        <v>0</v>
      </c>
      <c r="D14" t="str">
        <f t="shared" si="0"/>
        <v>+00000000000000</v>
      </c>
      <c r="E14" t="str">
        <f t="shared" si="1"/>
        <v xml:space="preserve">20001211+00000000000000                                    </v>
      </c>
    </row>
    <row r="15" spans="1:5" x14ac:dyDescent="0.25">
      <c r="A15">
        <v>200013</v>
      </c>
      <c r="B15" s="8" t="s">
        <v>52</v>
      </c>
      <c r="C15" s="6">
        <f>+'Pdf2-Tab. 4 Equilibre financier'!C23</f>
        <v>0</v>
      </c>
      <c r="D15" t="str">
        <f t="shared" si="0"/>
        <v>+00000000000000</v>
      </c>
      <c r="E15" t="str">
        <f t="shared" si="1"/>
        <v xml:space="preserve">20001312+00000000000000                                    </v>
      </c>
    </row>
    <row r="16" spans="1:5" x14ac:dyDescent="0.25">
      <c r="A16">
        <v>200014</v>
      </c>
      <c r="B16" s="7" t="s">
        <v>53</v>
      </c>
      <c r="C16" s="6">
        <f>+'Pdf2-Tab. 4 Equilibre financier'!C25</f>
        <v>12929900</v>
      </c>
      <c r="D16" t="str">
        <f t="shared" si="0"/>
        <v>+00001292990000</v>
      </c>
      <c r="E16" t="str">
        <f t="shared" si="1"/>
        <v xml:space="preserve">20001413+00001292990000                                    </v>
      </c>
    </row>
    <row r="17" spans="1:5" x14ac:dyDescent="0.25">
      <c r="A17">
        <v>200015</v>
      </c>
      <c r="B17" s="8" t="s">
        <v>54</v>
      </c>
      <c r="C17" s="6">
        <f>+'Pdf2-Tab. 4 Equilibre financier'!E21</f>
        <v>31857431</v>
      </c>
      <c r="D17" t="str">
        <f t="shared" si="0"/>
        <v>+00003185743100</v>
      </c>
      <c r="E17" t="str">
        <f t="shared" si="1"/>
        <v xml:space="preserve">20001514+00003185743100                                    </v>
      </c>
    </row>
    <row r="18" spans="1:5" x14ac:dyDescent="0.25">
      <c r="A18">
        <v>200016</v>
      </c>
      <c r="B18" s="7" t="s">
        <v>55</v>
      </c>
      <c r="C18" s="6">
        <f>+'Pdf2-Tab. 4 Equilibre financier'!E23</f>
        <v>44787331</v>
      </c>
      <c r="D18" t="str">
        <f t="shared" si="0"/>
        <v>+00004478733100</v>
      </c>
      <c r="E18" t="str">
        <f t="shared" si="1"/>
        <v xml:space="preserve">20001615+00004478733100                                    </v>
      </c>
    </row>
    <row r="19" spans="1:5" x14ac:dyDescent="0.25">
      <c r="A19">
        <v>200017</v>
      </c>
      <c r="B19" s="8" t="s">
        <v>56</v>
      </c>
      <c r="C19" s="6">
        <f>+'Pdf2-Tab. 4 Equilibre financier'!E25</f>
        <v>0</v>
      </c>
      <c r="D19" t="str">
        <f t="shared" si="0"/>
        <v>+00000000000000</v>
      </c>
      <c r="E19" t="str">
        <f t="shared" si="1"/>
        <v xml:space="preserve">20001716+00000000000000                                    </v>
      </c>
    </row>
    <row r="20" spans="1:5" x14ac:dyDescent="0.25">
      <c r="A20">
        <v>200018</v>
      </c>
      <c r="B20" s="7" t="s">
        <v>57</v>
      </c>
      <c r="C20" s="6">
        <f>+'Pdf2-Tab. 4 Equilibre financier'!C27</f>
        <v>32055920</v>
      </c>
      <c r="D20" t="str">
        <f t="shared" si="0"/>
        <v>+00003205592000</v>
      </c>
      <c r="E20" t="str">
        <f t="shared" si="1"/>
        <v xml:space="preserve">20001817+00003205592000                                    </v>
      </c>
    </row>
    <row r="21" spans="1:5" x14ac:dyDescent="0.25">
      <c r="A21">
        <v>200019</v>
      </c>
      <c r="B21" s="8" t="s">
        <v>58</v>
      </c>
      <c r="C21" s="6">
        <f>+'Pdf2-Tab. 4 Equilibre financier'!E27</f>
        <v>32055920</v>
      </c>
      <c r="D21" t="str">
        <f t="shared" si="0"/>
        <v>+00003205592000</v>
      </c>
      <c r="E21" t="str">
        <f t="shared" si="1"/>
        <v xml:space="preserve">20001918+00003205592000                                    </v>
      </c>
    </row>
    <row r="22" spans="1:5" x14ac:dyDescent="0.25">
      <c r="A22">
        <v>900020</v>
      </c>
      <c r="C22" s="6"/>
      <c r="E22" t="str">
        <f>+CONCATENATE(A22,REPT(" ",59-LEN(A22)))</f>
        <v xml:space="preserve">900020                                                     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20"/>
  <sheetViews>
    <sheetView workbookViewId="0"/>
  </sheetViews>
  <sheetFormatPr baseColWidth="10" defaultRowHeight="15" x14ac:dyDescent="0.25"/>
  <cols>
    <col min="1" max="1" width="40.140625" bestFit="1" customWidth="1"/>
  </cols>
  <sheetData>
    <row r="1" spans="1:1" x14ac:dyDescent="0.25">
      <c r="A1" t="str">
        <f>+PrepTab2!E3</f>
        <v>10000114799999990301022014043112201431639383431639383400080</v>
      </c>
    </row>
    <row r="2" spans="1:1" x14ac:dyDescent="0.25">
      <c r="A2" t="str">
        <f>+PrepTab2!E4</f>
        <v xml:space="preserve">20000201+00003139132000                                    </v>
      </c>
    </row>
    <row r="3" spans="1:1" x14ac:dyDescent="0.25">
      <c r="A3" t="str">
        <f>+PrepTab2!E5</f>
        <v xml:space="preserve">20000302+00000058000000                                    </v>
      </c>
    </row>
    <row r="4" spans="1:1" x14ac:dyDescent="0.25">
      <c r="A4" t="str">
        <f>+PrepTab2!E6</f>
        <v xml:space="preserve">20000403+00000007080000                                    </v>
      </c>
    </row>
    <row r="5" spans="1:1" x14ac:dyDescent="0.25">
      <c r="A5" t="str">
        <f>+PrepTab2!E7</f>
        <v xml:space="preserve">20000504+00000001380000                                    </v>
      </c>
    </row>
    <row r="6" spans="1:1" x14ac:dyDescent="0.25">
      <c r="A6" t="str">
        <f>+PrepTab2!E8</f>
        <v xml:space="preserve">20000605+00000000000000                                    </v>
      </c>
    </row>
    <row r="7" spans="1:1" x14ac:dyDescent="0.25">
      <c r="A7" t="str">
        <f>+PrepTab2!E9</f>
        <v xml:space="preserve">20000706+00000014000000                                    </v>
      </c>
    </row>
    <row r="8" spans="1:1" x14ac:dyDescent="0.25">
      <c r="A8" t="str">
        <f>+PrepTab2!E10</f>
        <v xml:space="preserve">20000807+00000004148900                                    </v>
      </c>
    </row>
    <row r="9" spans="1:1" x14ac:dyDescent="0.25">
      <c r="A9" t="str">
        <f>+PrepTab2!E11</f>
        <v xml:space="preserve">20000908+00000001700000                                    </v>
      </c>
    </row>
    <row r="10" spans="1:1" x14ac:dyDescent="0.25">
      <c r="A10" t="str">
        <f>+PrepTab2!E12</f>
        <v xml:space="preserve">20001009+00003205592000                                    </v>
      </c>
    </row>
    <row r="11" spans="1:1" x14ac:dyDescent="0.25">
      <c r="A11" t="str">
        <f>+PrepTab2!E13</f>
        <v xml:space="preserve">20001110+00000019848900                                    </v>
      </c>
    </row>
    <row r="12" spans="1:1" x14ac:dyDescent="0.25">
      <c r="A12" t="str">
        <f>+PrepTab2!E14</f>
        <v xml:space="preserve">20001211+00000000000000                                    </v>
      </c>
    </row>
    <row r="13" spans="1:1" x14ac:dyDescent="0.25">
      <c r="A13" t="str">
        <f>+PrepTab2!E15</f>
        <v xml:space="preserve">20001312+00000000000000                                    </v>
      </c>
    </row>
    <row r="14" spans="1:1" x14ac:dyDescent="0.25">
      <c r="A14" t="str">
        <f>+PrepTab2!E16</f>
        <v xml:space="preserve">20001413+00001292990000                                    </v>
      </c>
    </row>
    <row r="15" spans="1:1" x14ac:dyDescent="0.25">
      <c r="A15" t="str">
        <f>+PrepTab2!E17</f>
        <v xml:space="preserve">20001514+00003185743100                                    </v>
      </c>
    </row>
    <row r="16" spans="1:1" x14ac:dyDescent="0.25">
      <c r="A16" t="str">
        <f>+PrepTab2!E18</f>
        <v xml:space="preserve">20001615+00004478733100                                    </v>
      </c>
    </row>
    <row r="17" spans="1:1" x14ac:dyDescent="0.25">
      <c r="A17" t="str">
        <f>+PrepTab2!E19</f>
        <v xml:space="preserve">20001716+00000000000000                                    </v>
      </c>
    </row>
    <row r="18" spans="1:1" x14ac:dyDescent="0.25">
      <c r="A18" t="str">
        <f>+PrepTab2!E20</f>
        <v xml:space="preserve">20001817+00003205592000                                    </v>
      </c>
    </row>
    <row r="19" spans="1:1" x14ac:dyDescent="0.25">
      <c r="A19" t="str">
        <f>+PrepTab2!E21</f>
        <v xml:space="preserve">20001918+00003205592000                                    </v>
      </c>
    </row>
    <row r="20" spans="1:1" x14ac:dyDescent="0.25">
      <c r="A20" t="str">
        <f>+PrepTab2!E22</f>
        <v xml:space="preserve">900020                                                 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Pdf1-Tab. 2 Autorisations bud.</vt:lpstr>
      <vt:lpstr>Pdf2-Tab. 4 Equilibre financier</vt:lpstr>
      <vt:lpstr>Donnees</vt:lpstr>
      <vt:lpstr>PrepTab1</vt:lpstr>
      <vt:lpstr>Tab1</vt:lpstr>
      <vt:lpstr>PrepTab2</vt:lpstr>
      <vt:lpstr>Tab2</vt:lpstr>
      <vt:lpstr>'Pdf1-Tab. 2 Autorisations bud.'!Zone_d_impression</vt:lpstr>
      <vt:lpstr>'Pdf2-Tab. 4 Equilibre financier'!Zone_d_impression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2014-04-23T08:40:25Z</cp:lastPrinted>
  <dcterms:created xsi:type="dcterms:W3CDTF">2012-05-10T14:38:32Z</dcterms:created>
  <dcterms:modified xsi:type="dcterms:W3CDTF">2024-09-18T08:28:45Z</dcterms:modified>
</cp:coreProperties>
</file>